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d.docs.live.net/037ef88654cdea37/SEIWA_ANRAKU/佐世保市バドミントン協会/平成２４年度～/令和５年度/R5-高校登録/"/>
    </mc:Choice>
  </mc:AlternateContent>
  <xr:revisionPtr revIDLastSave="210" documentId="13_ncr:1_{D4F27CB7-7439-40BE-8B3F-E01F960A7235}" xr6:coauthVersionLast="47" xr6:coauthVersionMax="47" xr10:uidLastSave="{8F7E2447-30BA-43F2-B8EE-CF6ADA811213}"/>
  <bookViews>
    <workbookView xWindow="-120" yWindow="-120" windowWidth="20730" windowHeight="11160" firstSheet="1" activeTab="1" xr2:uid="{00000000-000D-0000-FFFF-FFFF00000000}"/>
  </bookViews>
  <sheets>
    <sheet name="入力説明" sheetId="17" r:id="rId1"/>
    <sheet name="佐世保登録名簿" sheetId="4" r:id="rId2"/>
    <sheet name="ヨネックス杯" sheetId="6" r:id="rId3"/>
    <sheet name="選抜" sheetId="7" r:id="rId4"/>
    <sheet name="学年別" sheetId="8" r:id="rId5"/>
    <sheet name="新春複" sheetId="5" r:id="rId6"/>
    <sheet name="佐世保総合" sheetId="10" r:id="rId7"/>
    <sheet name="総合(一般の部)" sheetId="16" r:id="rId8"/>
  </sheets>
  <definedNames>
    <definedName name="_xlnm.Print_Area" localSheetId="2">ヨネックス杯!$A$1:$L$51</definedName>
    <definedName name="_xlnm.Print_Area" localSheetId="4">学年別!$A$1:$X$36</definedName>
    <definedName name="_xlnm.Print_Area" localSheetId="6">佐世保総合!$A$1:$X$36</definedName>
    <definedName name="_xlnm.Print_Area" localSheetId="1">佐世保登録名簿!$A$1:$M$72</definedName>
    <definedName name="_xlnm.Print_Area" localSheetId="5">新春複!$A$1:$X$36</definedName>
    <definedName name="_xlnm.Print_Area" localSheetId="3">選抜!$A$1:$X$36</definedName>
    <definedName name="_xlnm.Print_Area" localSheetId="0">入力説明!$A$1:$M$54</definedName>
    <definedName name="yuuu">佐世保登録名簿!#REF!</definedName>
    <definedName name="学校登録">佐世保登録名簿!$T$4:$AI$38</definedName>
    <definedName name="学校番号">佐世保登録名簿!$E$2</definedName>
    <definedName name="学校名">#REF!</definedName>
    <definedName name="区分">#REF!</definedName>
    <definedName name="経過">#REF!</definedName>
    <definedName name="県学年">#REF!</definedName>
    <definedName name="高校登録">佐世保登録名簿!$C$13:$I$72</definedName>
    <definedName name="高校番号">佐世保登録名簿!$O$4:$R$39</definedName>
    <definedName name="高校名">#REF!</definedName>
    <definedName name="指導">#REF!</definedName>
    <definedName name="出場枠">#REF!</definedName>
    <definedName name="所属">#REF!</definedName>
    <definedName name="審判">#REF!</definedName>
    <definedName name="性別">#REF!</definedName>
    <definedName name="中学西暦">#REF!</definedName>
    <definedName name="登録数">#REF!</definedName>
    <definedName name="年度差">#REF!</definedName>
    <definedName name="略校名">#REF!</definedName>
    <definedName name="略称">佐世保登録名簿!$G$2</definedName>
  </definedNames>
  <calcPr calcId="191029"/>
</workbook>
</file>

<file path=xl/calcChain.xml><?xml version="1.0" encoding="utf-8"?>
<calcChain xmlns="http://schemas.openxmlformats.org/spreadsheetml/2006/main">
  <c r="F32" i="8" l="1"/>
  <c r="C5" i="6"/>
  <c r="I5" i="8"/>
  <c r="U5" i="8" s="1"/>
  <c r="O1" i="16"/>
  <c r="I4" i="16"/>
  <c r="U4" i="16" s="1"/>
  <c r="Q4" i="16"/>
  <c r="R4" i="16"/>
  <c r="D5" i="16"/>
  <c r="P5" i="16" s="1"/>
  <c r="I5" i="16"/>
  <c r="U5" i="16" s="1"/>
  <c r="D29" i="16"/>
  <c r="P29" i="16" s="1"/>
  <c r="J29" i="16"/>
  <c r="V29" i="16" s="1"/>
  <c r="T29" i="16"/>
  <c r="D32" i="16"/>
  <c r="F32" i="16" s="1"/>
  <c r="P32" i="16"/>
  <c r="R32" i="16" s="1"/>
  <c r="D34" i="16"/>
  <c r="F34" i="16" s="1"/>
  <c r="P34" i="16"/>
  <c r="R34" i="16" s="1"/>
  <c r="D3" i="4"/>
  <c r="D4" i="16" s="1"/>
  <c r="D34" i="10"/>
  <c r="F34" i="10" s="1"/>
  <c r="P32" i="10"/>
  <c r="R32" i="10" s="1"/>
  <c r="D34" i="8"/>
  <c r="D34" i="7"/>
  <c r="F34" i="7" s="1"/>
  <c r="P32" i="7"/>
  <c r="R32" i="7" s="1"/>
  <c r="J29" i="8"/>
  <c r="V29" i="8" s="1"/>
  <c r="P34" i="10"/>
  <c r="R34" i="10" s="1"/>
  <c r="D32" i="10"/>
  <c r="F32" i="10" s="1"/>
  <c r="T29" i="10"/>
  <c r="F4" i="10"/>
  <c r="E4" i="10"/>
  <c r="T29" i="5"/>
  <c r="F4" i="5"/>
  <c r="E4" i="5"/>
  <c r="T29" i="8"/>
  <c r="F4" i="8"/>
  <c r="E4" i="8"/>
  <c r="T2" i="4"/>
  <c r="U2" i="4" s="1"/>
  <c r="V2" i="4" s="1"/>
  <c r="W2" i="4" s="1"/>
  <c r="X2" i="4" s="1"/>
  <c r="D29" i="7"/>
  <c r="P29" i="7" s="1"/>
  <c r="I2" i="4"/>
  <c r="B3" i="16" s="1"/>
  <c r="N3" i="16" s="1"/>
  <c r="G2" i="4"/>
  <c r="C9" i="6" s="1"/>
  <c r="I5" i="5"/>
  <c r="U5" i="5" s="1"/>
  <c r="T29" i="7"/>
  <c r="J34" i="8"/>
  <c r="I34" i="8"/>
  <c r="D32" i="8"/>
  <c r="P32" i="8"/>
  <c r="H34" i="8"/>
  <c r="D32" i="5"/>
  <c r="F32" i="5" s="1"/>
  <c r="P32" i="5"/>
  <c r="R32" i="5" s="1"/>
  <c r="J34" i="5"/>
  <c r="I34" i="5"/>
  <c r="H34" i="5"/>
  <c r="P34" i="7"/>
  <c r="R34" i="7" s="1"/>
  <c r="D32" i="7"/>
  <c r="F32" i="7" s="1"/>
  <c r="D9" i="6"/>
  <c r="J9" i="6"/>
  <c r="D19" i="6"/>
  <c r="J39" i="6"/>
  <c r="G9" i="6"/>
  <c r="A19" i="6" s="1"/>
  <c r="G19" i="6" s="1"/>
  <c r="A29" i="6" s="1"/>
  <c r="G29" i="6" s="1"/>
  <c r="A39" i="6" s="1"/>
  <c r="G39" i="6" s="1"/>
  <c r="D39" i="6"/>
  <c r="J29" i="6"/>
  <c r="D29" i="6"/>
  <c r="J19" i="6"/>
  <c r="I5" i="10"/>
  <c r="U5" i="10" s="1"/>
  <c r="O1" i="10"/>
  <c r="O1" i="8"/>
  <c r="O1" i="7"/>
  <c r="O1" i="5"/>
  <c r="A13" i="4"/>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C42" i="4" s="1"/>
  <c r="U5" i="7"/>
  <c r="Q4" i="8"/>
  <c r="E4" i="6"/>
  <c r="R4" i="5"/>
  <c r="E4" i="7"/>
  <c r="Q4" i="7"/>
  <c r="F4" i="7"/>
  <c r="R4" i="8"/>
  <c r="Q4" i="5"/>
  <c r="Q4" i="10"/>
  <c r="D4" i="6"/>
  <c r="R4" i="10"/>
  <c r="R4" i="7"/>
  <c r="A4" i="6"/>
  <c r="I4" i="6"/>
  <c r="I4" i="5"/>
  <c r="U4" i="5" s="1"/>
  <c r="I4" i="10"/>
  <c r="U4" i="10" s="1"/>
  <c r="I4" i="7"/>
  <c r="U4" i="7" s="1"/>
  <c r="D29" i="5"/>
  <c r="P29" i="5" s="1"/>
  <c r="I4" i="8"/>
  <c r="U4" i="8" s="1"/>
  <c r="D5" i="5"/>
  <c r="P5" i="5" s="1"/>
  <c r="J29" i="7"/>
  <c r="V29" i="7" s="1"/>
  <c r="I6" i="6"/>
  <c r="D29" i="8"/>
  <c r="P29" i="8" s="1"/>
  <c r="I5" i="6"/>
  <c r="J29" i="5"/>
  <c r="V29" i="5" s="1"/>
  <c r="J29" i="10"/>
  <c r="V29" i="10" s="1"/>
  <c r="D29" i="10"/>
  <c r="P29" i="10" s="1"/>
  <c r="F34" i="8" l="1"/>
  <c r="R32" i="8"/>
  <c r="F34" i="5"/>
  <c r="B3" i="8"/>
  <c r="C19" i="6"/>
  <c r="C29" i="6"/>
  <c r="I39" i="6"/>
  <c r="F36" i="10"/>
  <c r="I9" i="6"/>
  <c r="I29" i="6"/>
  <c r="C39" i="6"/>
  <c r="I19" i="6"/>
  <c r="D34" i="5"/>
  <c r="C4" i="6"/>
  <c r="P4" i="16"/>
  <c r="R36" i="16"/>
  <c r="F36" i="8"/>
  <c r="F36" i="5"/>
  <c r="R36" i="10"/>
  <c r="F36" i="16"/>
  <c r="F36" i="7"/>
  <c r="R36" i="7"/>
  <c r="C41" i="4"/>
  <c r="C37" i="4"/>
  <c r="C33" i="4"/>
  <c r="C25" i="4"/>
  <c r="C17" i="4"/>
  <c r="C21" i="4"/>
  <c r="C40" i="4"/>
  <c r="C36" i="4"/>
  <c r="C32" i="4"/>
  <c r="C28" i="4"/>
  <c r="C24" i="4"/>
  <c r="C20" i="4"/>
  <c r="C16" i="4"/>
  <c r="C29" i="4"/>
  <c r="C39" i="4"/>
  <c r="C35" i="4"/>
  <c r="C31" i="4"/>
  <c r="C27" i="4"/>
  <c r="C23" i="4"/>
  <c r="C19" i="4"/>
  <c r="C15" i="4"/>
  <c r="C38" i="4"/>
  <c r="C34" i="4"/>
  <c r="C30" i="4"/>
  <c r="C26" i="4"/>
  <c r="C22" i="4"/>
  <c r="C18" i="4"/>
  <c r="C14" i="4"/>
  <c r="C13" i="4"/>
  <c r="D4" i="10"/>
  <c r="P4" i="10" s="1"/>
  <c r="D4" i="8"/>
  <c r="P4" i="8" s="1"/>
  <c r="D4" i="7"/>
  <c r="P4" i="7" s="1"/>
  <c r="A43" i="4"/>
  <c r="N3" i="8"/>
  <c r="D5" i="10"/>
  <c r="P5" i="10" s="1"/>
  <c r="D4" i="5"/>
  <c r="P4" i="5" s="1"/>
  <c r="D5" i="7"/>
  <c r="P5" i="7" s="1"/>
  <c r="D5" i="8"/>
  <c r="P5" i="8" s="1"/>
  <c r="B3" i="6"/>
  <c r="C51" i="6" s="1"/>
  <c r="B3" i="7"/>
  <c r="N3" i="7" s="1"/>
  <c r="B3" i="5"/>
  <c r="N3" i="5" s="1"/>
  <c r="B3" i="10"/>
  <c r="N3" i="10" s="1"/>
  <c r="A44" i="4" l="1"/>
  <c r="C43" i="4"/>
  <c r="E9" i="6"/>
  <c r="A45" i="4" l="1"/>
  <c r="C44" i="4"/>
  <c r="E19" i="6"/>
  <c r="E29" i="6" s="1"/>
  <c r="E39" i="6" s="1"/>
  <c r="K9" i="6"/>
  <c r="K19" i="6" s="1"/>
  <c r="K29" i="6" s="1"/>
  <c r="K39" i="6" s="1"/>
  <c r="A46" i="4" l="1"/>
  <c r="C45" i="4"/>
  <c r="A47" i="4" l="1"/>
  <c r="C46" i="4"/>
  <c r="A48" i="4" l="1"/>
  <c r="C47" i="4"/>
  <c r="A49" i="4" l="1"/>
  <c r="C48" i="4"/>
  <c r="A50" i="4" l="1"/>
  <c r="C49" i="4"/>
  <c r="A51" i="4" l="1"/>
  <c r="C50" i="4"/>
  <c r="A52" i="4" l="1"/>
  <c r="C51" i="4"/>
  <c r="A53" i="4" l="1"/>
  <c r="C52" i="4"/>
  <c r="A54" i="4" l="1"/>
  <c r="C53" i="4"/>
  <c r="A55" i="4" l="1"/>
  <c r="C54" i="4"/>
  <c r="A56" i="4" l="1"/>
  <c r="C55" i="4"/>
  <c r="A57" i="4" l="1"/>
  <c r="C56" i="4"/>
  <c r="A58" i="4" l="1"/>
  <c r="C57" i="4"/>
  <c r="A59" i="4" l="1"/>
  <c r="C58" i="4"/>
  <c r="A60" i="4" l="1"/>
  <c r="C59" i="4"/>
  <c r="A61" i="4" l="1"/>
  <c r="C60" i="4"/>
  <c r="A62" i="4" l="1"/>
  <c r="C61" i="4"/>
  <c r="A63" i="4" l="1"/>
  <c r="C62" i="4"/>
  <c r="A64" i="4" l="1"/>
  <c r="C63" i="4"/>
  <c r="A65" i="4" l="1"/>
  <c r="C64" i="4"/>
  <c r="A66" i="4" l="1"/>
  <c r="C65" i="4"/>
  <c r="A67" i="4" l="1"/>
  <c r="C66" i="4"/>
  <c r="A68" i="4" l="1"/>
  <c r="C67" i="4"/>
  <c r="A69" i="4" l="1"/>
  <c r="C68" i="4"/>
  <c r="A70" i="4" l="1"/>
  <c r="C69" i="4"/>
  <c r="A71" i="4" l="1"/>
  <c r="C70" i="4"/>
  <c r="A72" i="4" l="1"/>
  <c r="C72" i="4" s="1"/>
  <c r="C71" i="4"/>
  <c r="F18" i="16" l="1"/>
  <c r="J7" i="8"/>
  <c r="E16" i="10"/>
  <c r="I21" i="5"/>
  <c r="W9" i="16"/>
  <c r="V12" i="7"/>
  <c r="P14" i="5"/>
  <c r="W16" i="8"/>
  <c r="P9" i="16"/>
  <c r="K15" i="6"/>
  <c r="K11" i="5"/>
  <c r="E25" i="7"/>
  <c r="R8" i="10"/>
  <c r="J10" i="10"/>
  <c r="I15" i="6"/>
  <c r="D16" i="5"/>
  <c r="F20" i="7"/>
  <c r="R11" i="7"/>
  <c r="E7" i="10"/>
  <c r="D17" i="10"/>
  <c r="D18" i="16"/>
  <c r="K16" i="5"/>
  <c r="U10" i="10"/>
  <c r="D12" i="16"/>
  <c r="K24" i="6"/>
  <c r="Q15" i="8"/>
  <c r="D7" i="8"/>
  <c r="W15" i="8"/>
  <c r="F9" i="5"/>
  <c r="I14" i="6"/>
  <c r="F8" i="8"/>
  <c r="K23" i="10"/>
  <c r="Q7" i="10"/>
  <c r="Q14" i="16"/>
  <c r="E18" i="16"/>
  <c r="D9" i="16"/>
  <c r="Q7" i="7"/>
  <c r="K20" i="5"/>
  <c r="P15" i="16"/>
  <c r="R14" i="7"/>
  <c r="P10" i="10"/>
  <c r="E19" i="5"/>
  <c r="F13" i="16"/>
  <c r="R13" i="10"/>
  <c r="R10" i="8"/>
  <c r="K15" i="5"/>
  <c r="I21" i="16"/>
  <c r="Q11" i="5"/>
  <c r="K14" i="16"/>
  <c r="J8" i="5"/>
  <c r="J12" i="6"/>
  <c r="Q12" i="10"/>
  <c r="U11" i="10"/>
  <c r="J27" i="6"/>
  <c r="D15" i="5"/>
  <c r="I8" i="10"/>
  <c r="R10" i="16"/>
  <c r="I13" i="7"/>
  <c r="P13" i="10"/>
  <c r="V16" i="5"/>
  <c r="R9" i="10"/>
  <c r="U13" i="5"/>
  <c r="E15" i="8"/>
  <c r="J16" i="8"/>
  <c r="P24" i="5"/>
  <c r="I15" i="10"/>
  <c r="D25" i="7"/>
  <c r="Q14" i="8"/>
  <c r="K10" i="5"/>
  <c r="E10" i="10"/>
  <c r="Q20" i="5"/>
  <c r="W20" i="7"/>
  <c r="J14" i="16"/>
  <c r="D24" i="5"/>
  <c r="C13" i="6"/>
  <c r="V8" i="10"/>
  <c r="F26" i="16"/>
  <c r="P11" i="10"/>
  <c r="R10" i="5"/>
  <c r="K17" i="16"/>
  <c r="F13" i="8"/>
  <c r="Q15" i="16"/>
  <c r="V15" i="10"/>
  <c r="P14" i="10"/>
  <c r="J23" i="5"/>
  <c r="I15" i="8"/>
  <c r="U12" i="7"/>
  <c r="V8" i="16"/>
  <c r="V11" i="16"/>
  <c r="V7" i="5"/>
  <c r="P26" i="5"/>
  <c r="J17" i="5"/>
  <c r="C16" i="6"/>
  <c r="E9" i="16"/>
  <c r="D13" i="10"/>
  <c r="J24" i="16"/>
  <c r="F24" i="7"/>
  <c r="P15" i="8"/>
  <c r="V9" i="8"/>
  <c r="R7" i="5"/>
  <c r="R11" i="10"/>
  <c r="U20" i="5"/>
  <c r="K18" i="16"/>
  <c r="R16" i="7"/>
  <c r="U18" i="5"/>
  <c r="Q10" i="5"/>
  <c r="D9" i="5"/>
  <c r="V24" i="7"/>
  <c r="E24" i="16"/>
  <c r="R7" i="16"/>
  <c r="K19" i="10"/>
  <c r="U14" i="8"/>
  <c r="I8" i="5"/>
  <c r="F19" i="5"/>
  <c r="F18" i="5"/>
  <c r="W13" i="8"/>
  <c r="J22" i="6"/>
  <c r="V26" i="7"/>
  <c r="P11" i="7"/>
  <c r="D22" i="10"/>
  <c r="P16" i="7"/>
  <c r="K14" i="10"/>
  <c r="F10" i="8"/>
  <c r="F12" i="10"/>
  <c r="D14" i="7"/>
  <c r="I7" i="8"/>
  <c r="I26" i="10"/>
  <c r="P19" i="5"/>
  <c r="E14" i="6"/>
  <c r="J14" i="10"/>
  <c r="J12" i="7"/>
  <c r="W23" i="7"/>
  <c r="D19" i="7"/>
  <c r="J9" i="16"/>
  <c r="D7" i="10"/>
  <c r="F15" i="10"/>
  <c r="Q8" i="16"/>
  <c r="E21" i="6"/>
  <c r="Q14" i="7"/>
  <c r="D23" i="6"/>
  <c r="Q25" i="5"/>
  <c r="Q8" i="8"/>
  <c r="E25" i="10"/>
  <c r="J9" i="7"/>
  <c r="J22" i="5"/>
  <c r="I9" i="5"/>
  <c r="K15" i="8"/>
  <c r="Q26" i="5"/>
  <c r="W7" i="7"/>
  <c r="K15" i="10"/>
  <c r="F15" i="5"/>
  <c r="I9" i="7"/>
  <c r="V10" i="7"/>
  <c r="D27" i="6"/>
  <c r="J16" i="10"/>
  <c r="R16" i="8"/>
  <c r="W8" i="10"/>
  <c r="V10" i="5"/>
  <c r="I23" i="5"/>
  <c r="J9" i="5"/>
  <c r="V16" i="10"/>
  <c r="Q7" i="8"/>
  <c r="K14" i="5"/>
  <c r="J17" i="10"/>
  <c r="E7" i="8"/>
  <c r="P15" i="5"/>
  <c r="R12" i="8"/>
  <c r="R9" i="16"/>
  <c r="K25" i="16"/>
  <c r="J13" i="10"/>
  <c r="P16" i="10"/>
  <c r="U18" i="7"/>
  <c r="D12" i="8"/>
  <c r="E12" i="10"/>
  <c r="U23" i="5"/>
  <c r="I8" i="8"/>
  <c r="K16" i="10"/>
  <c r="J16" i="7"/>
  <c r="F25" i="5"/>
  <c r="W7" i="5"/>
  <c r="I14" i="10"/>
  <c r="K24" i="10"/>
  <c r="D13" i="16"/>
  <c r="D15" i="10"/>
  <c r="W8" i="16"/>
  <c r="V12" i="10"/>
  <c r="U16" i="10"/>
  <c r="J15" i="8"/>
  <c r="P12" i="8"/>
  <c r="J7" i="10"/>
  <c r="K11" i="8"/>
  <c r="P23" i="5"/>
  <c r="D22" i="6"/>
  <c r="Q13" i="8"/>
  <c r="F16" i="7"/>
  <c r="U9" i="8"/>
  <c r="V10" i="10"/>
  <c r="I18" i="10"/>
  <c r="J23" i="10"/>
  <c r="F20" i="10"/>
  <c r="E10" i="5"/>
  <c r="D20" i="5"/>
  <c r="E11" i="8"/>
  <c r="D15" i="8"/>
  <c r="E11" i="5"/>
  <c r="Q19" i="5"/>
  <c r="Q11" i="16"/>
  <c r="U9" i="16"/>
  <c r="V7" i="8"/>
  <c r="V20" i="7"/>
  <c r="I9" i="8"/>
  <c r="E17" i="6"/>
  <c r="K9" i="5"/>
  <c r="W13" i="10"/>
  <c r="R18" i="5"/>
  <c r="E12" i="16"/>
  <c r="F22" i="16"/>
  <c r="E19" i="16"/>
  <c r="D19" i="5"/>
  <c r="D10" i="16"/>
  <c r="W9" i="5"/>
  <c r="P16" i="5"/>
  <c r="W7" i="10"/>
  <c r="F21" i="16"/>
  <c r="F23" i="10"/>
  <c r="F26" i="7"/>
  <c r="W14" i="5"/>
  <c r="E23" i="10"/>
  <c r="F7" i="5"/>
  <c r="W13" i="5"/>
  <c r="I13" i="8"/>
  <c r="I12" i="5"/>
  <c r="Q10" i="16"/>
  <c r="Q11" i="7"/>
  <c r="W10" i="10"/>
  <c r="I23" i="16"/>
  <c r="U7" i="7"/>
  <c r="E16" i="8"/>
  <c r="J7" i="7"/>
  <c r="D14" i="6"/>
  <c r="R16" i="5"/>
  <c r="E18" i="7"/>
  <c r="K9" i="7"/>
  <c r="R26" i="5"/>
  <c r="D8" i="16"/>
  <c r="K7" i="10"/>
  <c r="F12" i="8"/>
  <c r="F23" i="7"/>
  <c r="D21" i="7"/>
  <c r="E10" i="7"/>
  <c r="W8" i="5"/>
  <c r="R10" i="10"/>
  <c r="I10" i="16"/>
  <c r="J24" i="10"/>
  <c r="E15" i="7"/>
  <c r="F16" i="5"/>
  <c r="F18" i="7"/>
  <c r="I18" i="16"/>
  <c r="P14" i="7"/>
  <c r="I16" i="10"/>
  <c r="R12" i="7"/>
  <c r="K20" i="10"/>
  <c r="E24" i="6"/>
  <c r="W12" i="8"/>
  <c r="W14" i="7"/>
  <c r="K22" i="5"/>
  <c r="V14" i="5"/>
  <c r="K9" i="10"/>
  <c r="P22" i="5"/>
  <c r="E13" i="16"/>
  <c r="E12" i="6"/>
  <c r="D11" i="7"/>
  <c r="Q10" i="8"/>
  <c r="J26" i="16"/>
  <c r="F8" i="10"/>
  <c r="D9" i="10"/>
  <c r="K16" i="7"/>
  <c r="E7" i="16"/>
  <c r="I14" i="16"/>
  <c r="D11" i="5"/>
  <c r="W15" i="5"/>
  <c r="E9" i="5"/>
  <c r="J26" i="6"/>
  <c r="D16" i="10"/>
  <c r="I24" i="6"/>
  <c r="J10" i="7"/>
  <c r="J10" i="8"/>
  <c r="D7" i="16"/>
  <c r="I8" i="16"/>
  <c r="I8" i="7"/>
  <c r="J15" i="7"/>
  <c r="R11" i="5"/>
  <c r="I13" i="16"/>
  <c r="E15" i="6"/>
  <c r="I25" i="10"/>
  <c r="P12" i="5"/>
  <c r="K21" i="16"/>
  <c r="Q8" i="10"/>
  <c r="F17" i="7"/>
  <c r="I7" i="5"/>
  <c r="F20" i="16"/>
  <c r="E7" i="5"/>
  <c r="W10" i="8"/>
  <c r="V9" i="16"/>
  <c r="K12" i="8"/>
  <c r="I17" i="5"/>
  <c r="K14" i="8"/>
  <c r="D12" i="10"/>
  <c r="Q9" i="16"/>
  <c r="I25" i="6"/>
  <c r="D19" i="16"/>
  <c r="I10" i="8"/>
  <c r="Q8" i="5"/>
  <c r="R8" i="16"/>
  <c r="Q8" i="7"/>
  <c r="V19" i="5"/>
  <c r="K25" i="5"/>
  <c r="J10" i="5"/>
  <c r="F16" i="8"/>
  <c r="C23" i="6"/>
  <c r="K13" i="5"/>
  <c r="F8" i="5"/>
  <c r="K10" i="16"/>
  <c r="J22" i="10"/>
  <c r="F17" i="10"/>
  <c r="F12" i="16"/>
  <c r="J26" i="10"/>
  <c r="R8" i="8"/>
  <c r="E13" i="10"/>
  <c r="V18" i="7"/>
  <c r="D25" i="16"/>
  <c r="J15" i="10"/>
  <c r="Q12" i="5"/>
  <c r="J18" i="16"/>
  <c r="D14" i="8"/>
  <c r="W16" i="5"/>
  <c r="I25" i="16"/>
  <c r="U7" i="8"/>
  <c r="Q12" i="8"/>
  <c r="R22" i="5"/>
  <c r="K10" i="10"/>
  <c r="J20" i="10"/>
  <c r="W11" i="8"/>
  <c r="E15" i="5"/>
  <c r="V7" i="7"/>
  <c r="V8" i="7"/>
  <c r="J11" i="5"/>
  <c r="E16" i="16"/>
  <c r="P12" i="7"/>
  <c r="P17" i="5"/>
  <c r="W23" i="5"/>
  <c r="I17" i="16"/>
  <c r="D15" i="16"/>
  <c r="U8" i="7"/>
  <c r="P10" i="8"/>
  <c r="F13" i="10"/>
  <c r="C12" i="6"/>
  <c r="P13" i="8"/>
  <c r="E14" i="10"/>
  <c r="K12" i="5"/>
  <c r="F25" i="7"/>
  <c r="K26" i="16"/>
  <c r="E14" i="8"/>
  <c r="I21" i="10"/>
  <c r="J25" i="6"/>
  <c r="E22" i="7"/>
  <c r="V15" i="5"/>
  <c r="P9" i="10"/>
  <c r="U13" i="8"/>
  <c r="W18" i="5"/>
  <c r="F25" i="16"/>
  <c r="D21" i="16"/>
  <c r="Q10" i="10"/>
  <c r="I13" i="5"/>
  <c r="V25" i="5"/>
  <c r="F18" i="10"/>
  <c r="I15" i="16"/>
  <c r="K18" i="10"/>
  <c r="U8" i="16"/>
  <c r="U10" i="7"/>
  <c r="J8" i="8"/>
  <c r="E22" i="16"/>
  <c r="E8" i="8"/>
  <c r="J21" i="5"/>
  <c r="D21" i="6"/>
  <c r="R9" i="8"/>
  <c r="P7" i="16"/>
  <c r="K23" i="16"/>
  <c r="J9" i="8"/>
  <c r="I10" i="5"/>
  <c r="Q22" i="5"/>
  <c r="I12" i="7"/>
  <c r="J21" i="16"/>
  <c r="F11" i="5"/>
  <c r="J15" i="5"/>
  <c r="K7" i="16"/>
  <c r="D10" i="10"/>
  <c r="W24" i="7"/>
  <c r="E14" i="5"/>
  <c r="D20" i="16"/>
  <c r="K26" i="5"/>
  <c r="P11" i="5"/>
  <c r="K8" i="10"/>
  <c r="I14" i="7"/>
  <c r="E18" i="10"/>
  <c r="K17" i="5"/>
  <c r="V11" i="5"/>
  <c r="K23" i="6"/>
  <c r="W20" i="5"/>
  <c r="P11" i="8"/>
  <c r="W15" i="10"/>
  <c r="U14" i="5"/>
  <c r="U17" i="5"/>
  <c r="F10" i="7"/>
  <c r="P18" i="5"/>
  <c r="W17" i="5"/>
  <c r="R16" i="16"/>
  <c r="U8" i="5"/>
  <c r="U21" i="5"/>
  <c r="F9" i="16"/>
  <c r="U10" i="16"/>
  <c r="Q15" i="7"/>
  <c r="E17" i="10"/>
  <c r="Q14" i="5"/>
  <c r="I22" i="6"/>
  <c r="W12" i="16"/>
  <c r="J7" i="5"/>
  <c r="V13" i="8"/>
  <c r="E18" i="5"/>
  <c r="J16" i="16"/>
  <c r="I12" i="16"/>
  <c r="J19" i="16"/>
  <c r="I11" i="8"/>
  <c r="D11" i="16"/>
  <c r="V23" i="7"/>
  <c r="V9" i="7"/>
  <c r="I18" i="5"/>
  <c r="W26" i="5"/>
  <c r="P20" i="5"/>
  <c r="I25" i="5"/>
  <c r="D18" i="10"/>
  <c r="E9" i="10"/>
  <c r="W26" i="7"/>
  <c r="W25" i="7"/>
  <c r="E26" i="10"/>
  <c r="F11" i="16"/>
  <c r="D26" i="10"/>
  <c r="I20" i="5"/>
  <c r="F11" i="8"/>
  <c r="U16" i="8"/>
  <c r="D21" i="10"/>
  <c r="J11" i="8"/>
  <c r="I19" i="16"/>
  <c r="J14" i="6"/>
  <c r="K24" i="5"/>
  <c r="W9" i="8"/>
  <c r="F20" i="5"/>
  <c r="E13" i="7"/>
  <c r="V10" i="16"/>
  <c r="I11" i="16"/>
  <c r="J24" i="6"/>
  <c r="F14" i="16"/>
  <c r="J11" i="16"/>
  <c r="U25" i="5"/>
  <c r="U12" i="10"/>
  <c r="W10" i="7"/>
  <c r="K13" i="16"/>
  <c r="D11" i="8"/>
  <c r="R7" i="8"/>
  <c r="K15" i="7"/>
  <c r="E24" i="10"/>
  <c r="V13" i="7"/>
  <c r="K16" i="8"/>
  <c r="D25" i="5"/>
  <c r="I16" i="8"/>
  <c r="J22" i="16"/>
  <c r="E21" i="10"/>
  <c r="C14" i="6"/>
  <c r="I24" i="5"/>
  <c r="J23" i="16"/>
  <c r="U14" i="10"/>
  <c r="P9" i="7"/>
  <c r="P21" i="5"/>
  <c r="P8" i="5"/>
  <c r="K10" i="8"/>
  <c r="Q13" i="16"/>
  <c r="P7" i="8"/>
  <c r="I10" i="10"/>
  <c r="J7" i="16"/>
  <c r="I27" i="6"/>
  <c r="R13" i="8"/>
  <c r="U16" i="16"/>
  <c r="K25" i="10"/>
  <c r="K14" i="7"/>
  <c r="I12" i="10"/>
  <c r="E8" i="10"/>
  <c r="V15" i="7"/>
  <c r="J25" i="5"/>
  <c r="F21" i="5"/>
  <c r="Q12" i="16"/>
  <c r="R23" i="5"/>
  <c r="F19" i="10"/>
  <c r="U13" i="16"/>
  <c r="U25" i="7"/>
  <c r="V25" i="7"/>
  <c r="V7" i="16"/>
  <c r="R12" i="10"/>
  <c r="I26" i="5"/>
  <c r="I14" i="8"/>
  <c r="Q9" i="8"/>
  <c r="Q11" i="10"/>
  <c r="V21" i="5"/>
  <c r="K22" i="6"/>
  <c r="I16" i="16"/>
  <c r="F19" i="7"/>
  <c r="E16" i="5"/>
  <c r="W10" i="5"/>
  <c r="F15" i="16"/>
  <c r="D16" i="16"/>
  <c r="U11" i="5"/>
  <c r="U15" i="16"/>
  <c r="P8" i="16"/>
  <c r="W25" i="5"/>
  <c r="F25" i="10"/>
  <c r="R7" i="10"/>
  <c r="I7" i="16"/>
  <c r="C32" i="6"/>
  <c r="W13" i="16"/>
  <c r="U9" i="10"/>
  <c r="K13" i="7"/>
  <c r="E12" i="8"/>
  <c r="K12" i="16"/>
  <c r="K12" i="7"/>
  <c r="P10" i="7"/>
  <c r="J11" i="7"/>
  <c r="K27" i="6"/>
  <c r="Q9" i="5"/>
  <c r="V13" i="5"/>
  <c r="F24" i="5"/>
  <c r="W11" i="10"/>
  <c r="J16" i="5"/>
  <c r="I17" i="6"/>
  <c r="K23" i="5"/>
  <c r="E19" i="7"/>
  <c r="K11" i="16"/>
  <c r="D16" i="8"/>
  <c r="K16" i="16"/>
  <c r="F11" i="7"/>
  <c r="D8" i="5"/>
  <c r="U15" i="5"/>
  <c r="P10" i="5"/>
  <c r="K21" i="10"/>
  <c r="F9" i="8"/>
  <c r="F13" i="7"/>
  <c r="R15" i="7"/>
  <c r="D24" i="10"/>
  <c r="U13" i="10"/>
  <c r="U7" i="16"/>
  <c r="V8" i="5"/>
  <c r="V9" i="5"/>
  <c r="K9" i="16"/>
  <c r="E11" i="16"/>
  <c r="R14" i="10"/>
  <c r="I22" i="5"/>
  <c r="D12" i="7"/>
  <c r="V14" i="10"/>
  <c r="J18" i="10"/>
  <c r="K17" i="10"/>
  <c r="R8" i="7"/>
  <c r="F23" i="16"/>
  <c r="R15" i="5"/>
  <c r="P8" i="10"/>
  <c r="J12" i="16"/>
  <c r="K9" i="8"/>
  <c r="V17" i="5"/>
  <c r="E22" i="5"/>
  <c r="K7" i="7"/>
  <c r="K8" i="5"/>
  <c r="I16" i="7"/>
  <c r="E13" i="8"/>
  <c r="W8" i="8"/>
  <c r="I26" i="6"/>
  <c r="P7" i="7"/>
  <c r="W14" i="8"/>
  <c r="F7" i="8"/>
  <c r="J8" i="16"/>
  <c r="J12" i="8"/>
  <c r="V11" i="8"/>
  <c r="W16" i="7"/>
  <c r="I21" i="6"/>
  <c r="E21" i="5"/>
  <c r="E25" i="6"/>
  <c r="D22" i="16"/>
  <c r="J14" i="5"/>
  <c r="K14" i="6"/>
  <c r="J15" i="6"/>
  <c r="F16" i="16"/>
  <c r="F22" i="10"/>
  <c r="E9" i="7"/>
  <c r="I17" i="10"/>
  <c r="W11" i="16"/>
  <c r="E17" i="5"/>
  <c r="I19" i="10"/>
  <c r="P25" i="5"/>
  <c r="Q18" i="5"/>
  <c r="K11" i="10"/>
  <c r="W21" i="7"/>
  <c r="C24" i="6"/>
  <c r="Q9" i="10"/>
  <c r="K11" i="6"/>
  <c r="U17" i="10"/>
  <c r="W7" i="8"/>
  <c r="E13" i="6"/>
  <c r="D31" i="6"/>
  <c r="D20" i="7"/>
  <c r="K21" i="6"/>
  <c r="D25" i="10"/>
  <c r="V13" i="16"/>
  <c r="U8" i="8"/>
  <c r="Q7" i="16"/>
  <c r="E19" i="10"/>
  <c r="V12" i="16"/>
  <c r="D26" i="16"/>
  <c r="P14" i="16"/>
  <c r="E20" i="5"/>
  <c r="V14" i="7"/>
  <c r="I11" i="6"/>
  <c r="K12" i="6"/>
  <c r="K18" i="5"/>
  <c r="U17" i="7"/>
  <c r="E22" i="6"/>
  <c r="E15" i="10"/>
  <c r="F9" i="10"/>
  <c r="E31" i="6"/>
  <c r="U11" i="8"/>
  <c r="W12" i="5"/>
  <c r="J13" i="7"/>
  <c r="I19" i="5"/>
  <c r="K19" i="16"/>
  <c r="R10" i="7"/>
  <c r="W22" i="5"/>
  <c r="U12" i="5"/>
  <c r="D12" i="6"/>
  <c r="R9" i="5"/>
  <c r="E14" i="7"/>
  <c r="D17" i="6"/>
  <c r="U12" i="16"/>
  <c r="Q16" i="5"/>
  <c r="W16" i="10"/>
  <c r="D32" i="6"/>
  <c r="W16" i="16"/>
  <c r="R24" i="5"/>
  <c r="F14" i="7"/>
  <c r="I10" i="7"/>
  <c r="P8" i="7"/>
  <c r="P15" i="10"/>
  <c r="V15" i="16"/>
  <c r="D33" i="6"/>
  <c r="D14" i="10"/>
  <c r="D18" i="7"/>
  <c r="V11" i="7"/>
  <c r="P9" i="5"/>
  <c r="U24" i="7"/>
  <c r="R15" i="8"/>
  <c r="W22" i="7"/>
  <c r="I11" i="10"/>
  <c r="D9" i="8"/>
  <c r="V8" i="8"/>
  <c r="R19" i="5"/>
  <c r="Q13" i="10"/>
  <c r="D13" i="5"/>
  <c r="I24" i="16"/>
  <c r="U24" i="5"/>
  <c r="W11" i="5"/>
  <c r="D23" i="10"/>
  <c r="Q16" i="7"/>
  <c r="R15" i="10"/>
  <c r="Q16" i="10"/>
  <c r="V23" i="5"/>
  <c r="J14" i="7"/>
  <c r="P8" i="8"/>
  <c r="P9" i="8"/>
  <c r="U19" i="5"/>
  <c r="J8" i="10"/>
  <c r="D21" i="5"/>
  <c r="R12" i="5"/>
  <c r="V26" i="5"/>
  <c r="U12" i="8"/>
  <c r="K7" i="5"/>
  <c r="R11" i="8"/>
  <c r="J17" i="6"/>
  <c r="U17" i="16"/>
  <c r="U26" i="5"/>
  <c r="D7" i="5"/>
  <c r="P13" i="16"/>
  <c r="E14" i="16"/>
  <c r="D23" i="7"/>
  <c r="U22" i="7"/>
  <c r="V15" i="8"/>
  <c r="P16" i="16"/>
  <c r="E26" i="7"/>
  <c r="W9" i="7"/>
  <c r="Q16" i="8"/>
  <c r="E25" i="5"/>
  <c r="D26" i="7"/>
  <c r="F8" i="16"/>
  <c r="J14" i="8"/>
  <c r="U8" i="10"/>
  <c r="E11" i="10"/>
  <c r="I14" i="5"/>
  <c r="R17" i="16"/>
  <c r="R8" i="5"/>
  <c r="J11" i="6"/>
  <c r="R16" i="10"/>
  <c r="I26" i="16"/>
  <c r="Q7" i="5"/>
  <c r="Q9" i="7"/>
  <c r="C27" i="6"/>
  <c r="R13" i="5"/>
  <c r="E24" i="7"/>
  <c r="U14" i="7"/>
  <c r="E12" i="7"/>
  <c r="E26" i="16"/>
  <c r="W11" i="7"/>
  <c r="K12" i="10"/>
  <c r="V14" i="8"/>
  <c r="I15" i="5"/>
  <c r="J13" i="5"/>
  <c r="D20" i="10"/>
  <c r="D18" i="5"/>
  <c r="R17" i="5"/>
  <c r="F14" i="8"/>
  <c r="R12" i="16"/>
  <c r="E32" i="6"/>
  <c r="E20" i="7"/>
  <c r="R25" i="5"/>
  <c r="I22" i="16"/>
  <c r="K13" i="6"/>
  <c r="P12" i="10"/>
  <c r="Q13" i="5"/>
  <c r="R13" i="7"/>
  <c r="K10" i="7"/>
  <c r="W8" i="7"/>
  <c r="D19" i="10"/>
  <c r="E26" i="5"/>
  <c r="F10" i="5"/>
  <c r="E17" i="7"/>
  <c r="I13" i="10"/>
  <c r="C22" i="6"/>
  <c r="C17" i="6"/>
  <c r="I15" i="7"/>
  <c r="D24" i="7"/>
  <c r="D23" i="16"/>
  <c r="Q17" i="7"/>
  <c r="D24" i="16"/>
  <c r="U13" i="7"/>
  <c r="J13" i="8"/>
  <c r="R7" i="7"/>
  <c r="W17" i="7"/>
  <c r="V22" i="5"/>
  <c r="J25" i="16"/>
  <c r="F21" i="7"/>
  <c r="U16" i="7"/>
  <c r="R9" i="7"/>
  <c r="E21" i="16"/>
  <c r="J12" i="5"/>
  <c r="D10" i="7"/>
  <c r="E20" i="10"/>
  <c r="F19" i="16"/>
  <c r="V7" i="10"/>
  <c r="V11" i="10"/>
  <c r="U16" i="5"/>
  <c r="D22" i="7"/>
  <c r="J11" i="10"/>
  <c r="D12" i="5"/>
  <c r="E10" i="16"/>
  <c r="D17" i="7"/>
  <c r="E20" i="16"/>
  <c r="V16" i="8"/>
  <c r="D14" i="5"/>
  <c r="J8" i="7"/>
  <c r="J25" i="10"/>
  <c r="U23" i="7"/>
  <c r="F17" i="16"/>
  <c r="I16" i="6"/>
  <c r="E8" i="5"/>
  <c r="J12" i="10"/>
  <c r="P7" i="5"/>
  <c r="E21" i="7"/>
  <c r="E23" i="16"/>
  <c r="Q23" i="5"/>
  <c r="J23" i="6"/>
  <c r="F10" i="10"/>
  <c r="I12" i="6"/>
  <c r="U19" i="7"/>
  <c r="F16" i="10"/>
  <c r="E8" i="16"/>
  <c r="D26" i="5"/>
  <c r="E16" i="6"/>
  <c r="W9" i="10"/>
  <c r="D10" i="8"/>
  <c r="W24" i="5"/>
  <c r="F9" i="7"/>
  <c r="F15" i="7"/>
  <c r="R20" i="5"/>
  <c r="C15" i="6"/>
  <c r="R14" i="5"/>
  <c r="U7" i="5"/>
  <c r="E13" i="5"/>
  <c r="J20" i="16"/>
  <c r="D8" i="10"/>
  <c r="V14" i="16"/>
  <c r="K20" i="16"/>
  <c r="F12" i="7"/>
  <c r="U21" i="7"/>
  <c r="W15" i="7"/>
  <c r="D16" i="6"/>
  <c r="V17" i="7"/>
  <c r="D13" i="7"/>
  <c r="F14" i="10"/>
  <c r="W15" i="16"/>
  <c r="J20" i="5"/>
  <c r="P12" i="16"/>
  <c r="P14" i="8"/>
  <c r="Q11" i="8"/>
  <c r="U7" i="10"/>
  <c r="F14" i="5"/>
  <c r="F13" i="5"/>
  <c r="F17" i="5"/>
  <c r="Q21" i="5"/>
  <c r="I22" i="10"/>
  <c r="U22" i="5"/>
  <c r="D17" i="16"/>
  <c r="D25" i="6"/>
  <c r="I11" i="5"/>
  <c r="V18" i="5"/>
  <c r="D8" i="8"/>
  <c r="F26" i="5"/>
  <c r="I16" i="5"/>
  <c r="E23" i="6"/>
  <c r="R14" i="8"/>
  <c r="W14" i="16"/>
  <c r="J19" i="5"/>
  <c r="J19" i="10"/>
  <c r="D17" i="5"/>
  <c r="J13" i="6"/>
  <c r="C25" i="6"/>
  <c r="Q12" i="7"/>
  <c r="I12" i="8"/>
  <c r="D16" i="7"/>
  <c r="F8" i="7"/>
  <c r="K25" i="6"/>
  <c r="K8" i="16"/>
  <c r="E12" i="5"/>
  <c r="R14" i="16"/>
  <c r="Q16" i="16"/>
  <c r="V21" i="7"/>
  <c r="J21" i="6"/>
  <c r="U9" i="5"/>
  <c r="Q13" i="7"/>
  <c r="P11" i="16"/>
  <c r="U9" i="7"/>
  <c r="W13" i="7"/>
  <c r="D23" i="5"/>
  <c r="F22" i="5"/>
  <c r="Q10" i="7"/>
  <c r="E10" i="8"/>
  <c r="P17" i="8"/>
  <c r="E25" i="16"/>
  <c r="U10" i="5"/>
  <c r="J10" i="16"/>
  <c r="I24" i="10"/>
  <c r="D22" i="5"/>
  <c r="W7" i="16"/>
  <c r="I23" i="6"/>
  <c r="P7" i="10"/>
  <c r="F24" i="16"/>
  <c r="K11" i="7"/>
  <c r="V22" i="7"/>
  <c r="W10" i="16"/>
  <c r="I9" i="10"/>
  <c r="U14" i="16"/>
  <c r="F7" i="10"/>
  <c r="P16" i="8"/>
  <c r="K7" i="8"/>
  <c r="Q15" i="5"/>
  <c r="J24" i="5"/>
  <c r="V20" i="5"/>
  <c r="U26" i="7"/>
  <c r="V9" i="10"/>
  <c r="R21" i="5"/>
  <c r="Q17" i="5"/>
  <c r="Q15" i="10"/>
  <c r="W12" i="7"/>
  <c r="D15" i="6"/>
  <c r="D14" i="16"/>
  <c r="E22" i="10"/>
  <c r="J16" i="6"/>
  <c r="D13" i="8"/>
  <c r="V16" i="7"/>
  <c r="I20" i="10"/>
  <c r="J13" i="16"/>
  <c r="E11" i="7"/>
  <c r="F12" i="5"/>
  <c r="V24" i="5"/>
  <c r="E24" i="5"/>
  <c r="E23" i="7"/>
  <c r="K13" i="10"/>
  <c r="K21" i="5"/>
  <c r="U15" i="10"/>
  <c r="W19" i="5"/>
  <c r="E16" i="7"/>
  <c r="E23" i="5"/>
  <c r="W19" i="7"/>
  <c r="K15" i="16"/>
  <c r="J21" i="10"/>
  <c r="K24" i="16"/>
  <c r="Q14" i="10"/>
  <c r="R13" i="16"/>
  <c r="C26" i="6"/>
  <c r="W21" i="5"/>
  <c r="Q24" i="5"/>
  <c r="D15" i="7"/>
  <c r="W18" i="7"/>
  <c r="U15" i="8"/>
  <c r="W14" i="10"/>
  <c r="D9" i="7"/>
  <c r="F10" i="16"/>
  <c r="J26" i="5"/>
  <c r="K22" i="16"/>
  <c r="D11" i="10"/>
  <c r="J15" i="16"/>
  <c r="F26" i="10"/>
  <c r="R11" i="16"/>
  <c r="Q17" i="10"/>
  <c r="J18" i="5"/>
  <c r="U11" i="7"/>
  <c r="I9" i="16"/>
  <c r="K19" i="5"/>
  <c r="E26" i="6"/>
  <c r="K26" i="10"/>
  <c r="I23" i="10"/>
  <c r="V13" i="10"/>
  <c r="U20" i="7"/>
  <c r="D13" i="6"/>
  <c r="K16" i="6"/>
  <c r="F15" i="8"/>
  <c r="K17" i="6"/>
  <c r="E27" i="6"/>
  <c r="J17" i="16"/>
  <c r="V12" i="5"/>
  <c r="U10" i="8"/>
  <c r="P13" i="5"/>
  <c r="D10" i="5"/>
  <c r="E9" i="8"/>
  <c r="R15" i="16"/>
  <c r="F7" i="16"/>
  <c r="Q17" i="8"/>
  <c r="F22" i="7"/>
  <c r="F24" i="10"/>
  <c r="K22" i="10"/>
  <c r="E15" i="16"/>
  <c r="F21" i="10"/>
  <c r="F11" i="10"/>
  <c r="W12" i="10"/>
  <c r="C31" i="6"/>
  <c r="K26" i="6"/>
  <c r="C21" i="6"/>
  <c r="V10" i="8"/>
  <c r="J9" i="10"/>
  <c r="D24" i="6"/>
  <c r="U15" i="7"/>
  <c r="D8" i="7"/>
  <c r="V19" i="7"/>
  <c r="E17" i="16"/>
  <c r="I13" i="6"/>
  <c r="I11" i="7"/>
  <c r="P10" i="16"/>
  <c r="I7" i="10"/>
  <c r="K8" i="8"/>
  <c r="K8" i="7"/>
  <c r="I20" i="16"/>
  <c r="K13" i="8"/>
  <c r="V12" i="8"/>
  <c r="V17" i="16"/>
  <c r="P17" i="10"/>
  <c r="J17" i="8"/>
  <c r="P13" i="7"/>
  <c r="F17" i="8"/>
  <c r="V16" i="16"/>
  <c r="U11" i="16"/>
  <c r="V17" i="8"/>
  <c r="I17" i="7"/>
  <c r="P18" i="10"/>
  <c r="J17" i="7"/>
  <c r="E8" i="7"/>
  <c r="P17" i="16"/>
  <c r="E18" i="8"/>
  <c r="P15" i="7"/>
  <c r="D26" i="6"/>
  <c r="W17" i="8"/>
  <c r="U17" i="8"/>
  <c r="K17" i="7"/>
  <c r="P18" i="7"/>
  <c r="I7" i="7"/>
  <c r="W17" i="16"/>
  <c r="K17" i="8"/>
  <c r="E17" i="8"/>
  <c r="F23" i="5"/>
  <c r="R17" i="7"/>
  <c r="P17" i="7"/>
  <c r="E33" i="6"/>
  <c r="I18" i="8"/>
  <c r="I17" i="8"/>
  <c r="K18" i="8"/>
  <c r="V18" i="16"/>
  <c r="Q17" i="16"/>
  <c r="E34" i="6"/>
  <c r="I19" i="8"/>
  <c r="U19" i="16"/>
  <c r="U18" i="8"/>
  <c r="J19" i="8"/>
  <c r="W18" i="16"/>
  <c r="V17" i="10"/>
  <c r="R18" i="7"/>
  <c r="F19" i="8"/>
  <c r="V19" i="8"/>
  <c r="R17" i="10"/>
  <c r="Q19" i="10"/>
  <c r="R17" i="8"/>
  <c r="D34" i="6"/>
  <c r="W18" i="8"/>
  <c r="C34" i="6"/>
  <c r="R18" i="10"/>
  <c r="W17" i="10"/>
  <c r="Q18" i="10"/>
  <c r="V18" i="10"/>
  <c r="C33" i="6"/>
  <c r="W20" i="8"/>
  <c r="U20" i="8"/>
  <c r="D17" i="8"/>
  <c r="R19" i="16"/>
  <c r="W19" i="8"/>
  <c r="R20" i="8"/>
  <c r="J18" i="7"/>
  <c r="D19" i="8"/>
  <c r="K18" i="7"/>
  <c r="P20" i="16"/>
  <c r="J19" i="7"/>
  <c r="P19" i="7"/>
  <c r="Q20" i="10"/>
  <c r="V18" i="8"/>
  <c r="W19" i="10"/>
  <c r="R19" i="10"/>
  <c r="V20" i="16"/>
  <c r="E19" i="8"/>
  <c r="J18" i="8"/>
  <c r="R18" i="16"/>
  <c r="R20" i="16"/>
  <c r="J20" i="8"/>
  <c r="V19" i="16"/>
  <c r="P20" i="7"/>
  <c r="P20" i="10"/>
  <c r="Q18" i="16"/>
  <c r="W18" i="10"/>
  <c r="Q19" i="16"/>
  <c r="K19" i="8"/>
  <c r="Q18" i="7"/>
  <c r="F18" i="8"/>
  <c r="D18" i="8"/>
  <c r="I18" i="7"/>
  <c r="U18" i="10"/>
  <c r="R19" i="7"/>
  <c r="K20" i="7"/>
  <c r="R18" i="8"/>
  <c r="Q20" i="8"/>
  <c r="I19" i="7"/>
  <c r="Q19" i="7"/>
  <c r="P18" i="16"/>
  <c r="Q18" i="8"/>
  <c r="P18" i="8"/>
  <c r="U18" i="16"/>
  <c r="K21" i="8"/>
  <c r="V20" i="10"/>
  <c r="P19" i="8"/>
  <c r="U20" i="10"/>
  <c r="R20" i="10"/>
  <c r="U19" i="8"/>
  <c r="V19" i="10"/>
  <c r="E36" i="6"/>
  <c r="R20" i="7"/>
  <c r="V20" i="8"/>
  <c r="C35" i="6"/>
  <c r="W20" i="10"/>
  <c r="R21" i="7"/>
  <c r="V21" i="16"/>
  <c r="W19" i="16"/>
  <c r="E35" i="6"/>
  <c r="D35" i="6"/>
  <c r="P19" i="16"/>
  <c r="K19" i="7"/>
  <c r="U19" i="10"/>
  <c r="P19" i="10"/>
  <c r="J22" i="8"/>
  <c r="Q20" i="7"/>
  <c r="U21" i="10"/>
  <c r="U20" i="16"/>
  <c r="F20" i="8"/>
  <c r="J21" i="7"/>
  <c r="P21" i="16"/>
  <c r="W20" i="16"/>
  <c r="Q19" i="8"/>
  <c r="C36" i="6"/>
  <c r="D20" i="8"/>
  <c r="R19" i="8"/>
  <c r="D21" i="8"/>
  <c r="J20" i="7"/>
  <c r="D36" i="6"/>
  <c r="E20" i="8"/>
  <c r="R21" i="16"/>
  <c r="Q20" i="16"/>
  <c r="I20" i="7"/>
  <c r="I21" i="7"/>
  <c r="W21" i="10"/>
  <c r="K20" i="8"/>
  <c r="I21" i="8"/>
  <c r="P20" i="8"/>
  <c r="W21" i="16"/>
  <c r="P21" i="8"/>
  <c r="P21" i="10"/>
  <c r="Q21" i="7"/>
  <c r="D22" i="8"/>
  <c r="W22" i="10"/>
  <c r="R23" i="8"/>
  <c r="R22" i="16"/>
  <c r="R22" i="10"/>
  <c r="U22" i="8"/>
  <c r="E21" i="8"/>
  <c r="P22" i="8"/>
  <c r="I20" i="8"/>
  <c r="V22" i="10"/>
  <c r="V22" i="16"/>
  <c r="W22" i="16"/>
  <c r="I22" i="8"/>
  <c r="P22" i="16"/>
  <c r="R23" i="16"/>
  <c r="W22" i="8"/>
  <c r="K23" i="7"/>
  <c r="V22" i="8"/>
  <c r="W23" i="16"/>
  <c r="U22" i="10"/>
  <c r="F7" i="7"/>
  <c r="E7" i="7"/>
  <c r="D7" i="7"/>
  <c r="P26" i="16"/>
  <c r="J23" i="8"/>
  <c r="R25" i="10"/>
  <c r="Q21" i="10"/>
  <c r="Q22" i="8"/>
  <c r="R26" i="10"/>
  <c r="U22" i="16"/>
  <c r="E22" i="8"/>
  <c r="V21" i="10"/>
  <c r="R22" i="8"/>
  <c r="K24" i="8"/>
  <c r="R21" i="10"/>
  <c r="R21" i="8"/>
  <c r="V23" i="10"/>
  <c r="V23" i="16"/>
  <c r="J21" i="8"/>
  <c r="P26" i="8"/>
  <c r="F21" i="8"/>
  <c r="W23" i="8"/>
  <c r="R26" i="8"/>
  <c r="P24" i="16"/>
  <c r="V21" i="8"/>
  <c r="K22" i="8"/>
  <c r="P24" i="10"/>
  <c r="I25" i="8"/>
  <c r="W24" i="10"/>
  <c r="Q22" i="10"/>
  <c r="Q21" i="8"/>
  <c r="U23" i="16"/>
  <c r="K26" i="8"/>
  <c r="Q26" i="16"/>
  <c r="D23" i="8"/>
  <c r="V24" i="10"/>
  <c r="Q21" i="16"/>
  <c r="V25" i="8"/>
  <c r="W26" i="10"/>
  <c r="V25" i="10"/>
  <c r="V26" i="8"/>
  <c r="R24" i="8"/>
  <c r="D26" i="8"/>
  <c r="F26" i="8"/>
  <c r="U26" i="16"/>
  <c r="U21" i="8"/>
  <c r="Q26" i="10"/>
  <c r="U23" i="10"/>
  <c r="W21" i="8"/>
  <c r="V24" i="8"/>
  <c r="U21" i="16"/>
  <c r="E23" i="8"/>
  <c r="Q22" i="16"/>
  <c r="Q25" i="10"/>
  <c r="P23" i="8"/>
  <c r="P22" i="10"/>
  <c r="I26" i="8"/>
  <c r="P24" i="8"/>
  <c r="V24" i="16"/>
  <c r="P23" i="16"/>
  <c r="U25" i="8"/>
  <c r="P25" i="10"/>
  <c r="I24" i="8"/>
  <c r="J26" i="8"/>
  <c r="V26" i="10"/>
  <c r="W25" i="8"/>
  <c r="F23" i="8"/>
  <c r="U24" i="16"/>
  <c r="Q23" i="10"/>
  <c r="K25" i="8"/>
  <c r="R24" i="10"/>
  <c r="U23" i="8"/>
  <c r="V23" i="8"/>
  <c r="U24" i="8"/>
  <c r="P26" i="10"/>
  <c r="W24" i="8"/>
  <c r="U24" i="10"/>
  <c r="W25" i="16"/>
  <c r="F22" i="8"/>
  <c r="W26" i="16"/>
  <c r="D25" i="8"/>
  <c r="P23" i="10"/>
  <c r="Q23" i="8"/>
  <c r="F25" i="8"/>
  <c r="V26" i="16"/>
  <c r="R23" i="10"/>
  <c r="W26" i="8"/>
  <c r="E24" i="8"/>
  <c r="Q23" i="16"/>
  <c r="Q24" i="10"/>
  <c r="V25" i="16"/>
  <c r="F24" i="8"/>
  <c r="K23" i="8"/>
  <c r="R26" i="16"/>
  <c r="U26" i="8"/>
  <c r="W25" i="10"/>
  <c r="D24" i="8"/>
  <c r="P25" i="8"/>
  <c r="R24" i="16"/>
  <c r="J25" i="8"/>
  <c r="Q26" i="8"/>
  <c r="E25" i="8"/>
  <c r="Q25" i="16"/>
  <c r="Q24" i="16"/>
  <c r="W23" i="10"/>
  <c r="J24" i="8"/>
  <c r="U26" i="10"/>
  <c r="I23" i="8"/>
  <c r="E26" i="8"/>
  <c r="Q24" i="8"/>
  <c r="U25" i="16"/>
  <c r="R25" i="8"/>
  <c r="P25" i="16"/>
  <c r="W24" i="16"/>
  <c r="R25" i="16"/>
  <c r="U25" i="10"/>
  <c r="Q25" i="8"/>
  <c r="E47" i="6"/>
  <c r="Q25" i="7"/>
  <c r="I22" i="7"/>
  <c r="P24" i="7"/>
  <c r="P21" i="7"/>
  <c r="I32" i="6"/>
  <c r="D45" i="6"/>
  <c r="J41" i="6"/>
  <c r="K25" i="7"/>
  <c r="P23" i="7"/>
  <c r="D43" i="6"/>
  <c r="J46" i="6"/>
  <c r="I43" i="6"/>
  <c r="K47" i="6"/>
  <c r="J32" i="6"/>
  <c r="J35" i="6"/>
  <c r="C45" i="6"/>
  <c r="E44" i="6"/>
  <c r="K42" i="6"/>
  <c r="E37" i="6"/>
  <c r="Q23" i="7"/>
  <c r="R22" i="7"/>
  <c r="I37" i="6"/>
  <c r="R26" i="7"/>
  <c r="K21" i="7"/>
  <c r="K46" i="6"/>
  <c r="I25" i="7"/>
  <c r="C46" i="6"/>
  <c r="J22" i="7"/>
  <c r="I33" i="6"/>
  <c r="R23" i="7"/>
  <c r="Q22" i="7"/>
  <c r="K33" i="6"/>
  <c r="I44" i="6"/>
  <c r="J31" i="6"/>
  <c r="J45" i="6"/>
  <c r="R24" i="7"/>
  <c r="D47" i="6"/>
  <c r="D37" i="6"/>
  <c r="I31" i="6"/>
  <c r="K35" i="6"/>
  <c r="C37" i="6"/>
  <c r="J23" i="7"/>
  <c r="K37" i="6"/>
  <c r="I42" i="6"/>
  <c r="J44" i="6"/>
  <c r="J24" i="7"/>
  <c r="E46" i="6"/>
  <c r="K31" i="6"/>
  <c r="E42" i="6"/>
  <c r="I24" i="7"/>
  <c r="K22" i="7"/>
  <c r="D46" i="6"/>
  <c r="D44" i="6"/>
  <c r="E45" i="6"/>
  <c r="J25" i="7"/>
  <c r="I46" i="6"/>
  <c r="P22" i="7"/>
  <c r="P26" i="7"/>
  <c r="D41" i="6"/>
  <c r="J47" i="6"/>
  <c r="C41" i="6"/>
  <c r="I23" i="7"/>
  <c r="K32" i="6"/>
  <c r="K43" i="6"/>
  <c r="E43" i="6"/>
  <c r="D42" i="6"/>
  <c r="I36" i="6"/>
  <c r="J42" i="6"/>
  <c r="J37" i="6"/>
  <c r="J26" i="7"/>
  <c r="C44" i="6"/>
  <c r="J36" i="6"/>
  <c r="I34" i="6"/>
  <c r="I35" i="6"/>
  <c r="K45" i="6"/>
  <c r="K41" i="6"/>
  <c r="J33" i="6"/>
  <c r="C42" i="6"/>
  <c r="K26" i="7"/>
  <c r="P25" i="7"/>
  <c r="J43" i="6"/>
  <c r="C47" i="6"/>
  <c r="I47" i="6"/>
  <c r="Q26" i="7"/>
  <c r="I26" i="7"/>
  <c r="K34" i="6"/>
  <c r="R25" i="7"/>
  <c r="C43" i="6"/>
  <c r="K44" i="6"/>
  <c r="Q24" i="7"/>
  <c r="I41" i="6"/>
  <c r="K24" i="7"/>
  <c r="I45" i="6"/>
  <c r="J34" i="6"/>
  <c r="K36" i="6"/>
  <c r="E41" i="6"/>
  <c r="D11" i="6"/>
  <c r="C11" i="6"/>
  <c r="E11" i="6"/>
  <c r="E51" i="6" l="1"/>
  <c r="J51" i="6" s="1"/>
</calcChain>
</file>

<file path=xl/sharedStrings.xml><?xml version="1.0" encoding="utf-8"?>
<sst xmlns="http://schemas.openxmlformats.org/spreadsheetml/2006/main" count="888" uniqueCount="256">
  <si>
    <t>学校長名</t>
    <rPh sb="0" eb="3">
      <t>ガッコウチョウ</t>
    </rPh>
    <rPh sb="3" eb="4">
      <t>メイ</t>
    </rPh>
    <phoneticPr fontId="2"/>
  </si>
  <si>
    <t>印</t>
    <rPh sb="0" eb="1">
      <t>イン</t>
    </rPh>
    <phoneticPr fontId="2"/>
  </si>
  <si>
    <t>登録番号</t>
    <rPh sb="0" eb="2">
      <t>トウロク</t>
    </rPh>
    <rPh sb="2" eb="4">
      <t>バンゴウ</t>
    </rPh>
    <phoneticPr fontId="2"/>
  </si>
  <si>
    <t>学年</t>
    <rPh sb="0" eb="2">
      <t>ガクネン</t>
    </rPh>
    <phoneticPr fontId="2"/>
  </si>
  <si>
    <t>生年月日</t>
    <rPh sb="0" eb="2">
      <t>セイネン</t>
    </rPh>
    <rPh sb="2" eb="4">
      <t>ガッピ</t>
    </rPh>
    <phoneticPr fontId="2"/>
  </si>
  <si>
    <t>例</t>
    <rPh sb="0" eb="1">
      <t>レイ</t>
    </rPh>
    <phoneticPr fontId="2"/>
  </si>
  <si>
    <t>監督先生名</t>
    <rPh sb="0" eb="2">
      <t>カントク</t>
    </rPh>
    <rPh sb="2" eb="4">
      <t>センセイ</t>
    </rPh>
    <rPh sb="4" eb="5">
      <t>メイ</t>
    </rPh>
    <phoneticPr fontId="2"/>
  </si>
  <si>
    <t>緊急連絡先</t>
    <rPh sb="0" eb="2">
      <t>キンキュウ</t>
    </rPh>
    <rPh sb="2" eb="5">
      <t>レンラクサキ</t>
    </rPh>
    <phoneticPr fontId="2"/>
  </si>
  <si>
    <t>年度</t>
    <rPh sb="0" eb="2">
      <t>ネンド</t>
    </rPh>
    <phoneticPr fontId="2"/>
  </si>
  <si>
    <t>学校名</t>
    <rPh sb="0" eb="2">
      <t>ガッコウ</t>
    </rPh>
    <rPh sb="2" eb="3">
      <t>メイ</t>
    </rPh>
    <phoneticPr fontId="2"/>
  </si>
  <si>
    <t>合計</t>
    <rPh sb="0" eb="2">
      <t>ゴウケイ</t>
    </rPh>
    <phoneticPr fontId="2"/>
  </si>
  <si>
    <t>佐北</t>
  </si>
  <si>
    <t>11Ｗ</t>
  </si>
  <si>
    <t>2Ｗ</t>
  </si>
  <si>
    <t>12Ｗ</t>
  </si>
  <si>
    <t>3S</t>
  </si>
  <si>
    <t>23S</t>
  </si>
  <si>
    <t>4S</t>
  </si>
  <si>
    <t>24S</t>
  </si>
  <si>
    <t>3Ｗ</t>
  </si>
  <si>
    <t>13Ｗ</t>
  </si>
  <si>
    <t>5S</t>
  </si>
  <si>
    <t>25S</t>
  </si>
  <si>
    <t>6S</t>
  </si>
  <si>
    <t>26S</t>
  </si>
  <si>
    <t>4Ｗ</t>
  </si>
  <si>
    <t>14Ｗ</t>
  </si>
  <si>
    <t>7S</t>
  </si>
  <si>
    <t>27S</t>
  </si>
  <si>
    <t>8S</t>
  </si>
  <si>
    <t>28S</t>
  </si>
  <si>
    <t>5Ｗ</t>
  </si>
  <si>
    <t>15Ｗ</t>
  </si>
  <si>
    <t>9S</t>
  </si>
  <si>
    <t>29S</t>
  </si>
  <si>
    <t>10S</t>
  </si>
  <si>
    <t>30S</t>
  </si>
  <si>
    <t>6Ｗ</t>
  </si>
  <si>
    <t>16Ｗ</t>
  </si>
  <si>
    <t>11S</t>
  </si>
  <si>
    <t>31S</t>
  </si>
  <si>
    <t>12S</t>
  </si>
  <si>
    <t>32S</t>
  </si>
  <si>
    <t>7Ｗ</t>
  </si>
  <si>
    <t>17Ｗ</t>
  </si>
  <si>
    <t>13S</t>
  </si>
  <si>
    <t>33S</t>
  </si>
  <si>
    <t>14S</t>
  </si>
  <si>
    <t>34S</t>
  </si>
  <si>
    <t>8Ｗ</t>
  </si>
  <si>
    <t>18Ｗ</t>
  </si>
  <si>
    <t>15S</t>
  </si>
  <si>
    <t>35S</t>
  </si>
  <si>
    <t>16S</t>
  </si>
  <si>
    <t>36S</t>
  </si>
  <si>
    <t>9Ｗ</t>
  </si>
  <si>
    <t>19Ｗ</t>
  </si>
  <si>
    <t>17S</t>
  </si>
  <si>
    <t>37S</t>
  </si>
  <si>
    <t>18S</t>
  </si>
  <si>
    <t>38S</t>
  </si>
  <si>
    <t>10Ｗ</t>
  </si>
  <si>
    <t>20Ｗ</t>
  </si>
  <si>
    <t>19S</t>
  </si>
  <si>
    <t>39S</t>
  </si>
  <si>
    <t>20S</t>
  </si>
  <si>
    <t>40S</t>
  </si>
  <si>
    <t>主将名</t>
    <rPh sb="0" eb="2">
      <t>シュショウ</t>
    </rPh>
    <rPh sb="2" eb="3">
      <t>メイ</t>
    </rPh>
    <phoneticPr fontId="2"/>
  </si>
  <si>
    <t>種目</t>
    <rPh sb="0" eb="2">
      <t>シュモク</t>
    </rPh>
    <phoneticPr fontId="2"/>
  </si>
  <si>
    <t>1Ｗ</t>
    <phoneticPr fontId="2"/>
  </si>
  <si>
    <t>参加料</t>
    <rPh sb="0" eb="3">
      <t>サンカリョウ</t>
    </rPh>
    <phoneticPr fontId="2"/>
  </si>
  <si>
    <t>円</t>
    <rPh sb="0" eb="1">
      <t>エン</t>
    </rPh>
    <phoneticPr fontId="2"/>
  </si>
  <si>
    <t>学校長名</t>
    <rPh sb="0" eb="2">
      <t>ガッコウ</t>
    </rPh>
    <rPh sb="2" eb="3">
      <t>チョウ</t>
    </rPh>
    <rPh sb="3" eb="4">
      <t>メイ</t>
    </rPh>
    <phoneticPr fontId="2"/>
  </si>
  <si>
    <r>
      <t>連絡先℡(</t>
    </r>
    <r>
      <rPr>
        <sz val="12"/>
        <rFont val="Wingdings"/>
        <charset val="2"/>
      </rPr>
      <t>(</t>
    </r>
    <r>
      <rPr>
        <sz val="12"/>
        <rFont val="ＭＳ Ｐゴシック"/>
        <family val="3"/>
        <charset val="128"/>
      </rPr>
      <t>）</t>
    </r>
    <rPh sb="0" eb="3">
      <t>レンラクサキ</t>
    </rPh>
    <phoneticPr fontId="2"/>
  </si>
  <si>
    <t>チーム名</t>
    <rPh sb="3" eb="4">
      <t>メイ</t>
    </rPh>
    <phoneticPr fontId="2"/>
  </si>
  <si>
    <t>選手名</t>
    <rPh sb="0" eb="3">
      <t>センシュメイ</t>
    </rPh>
    <phoneticPr fontId="2"/>
  </si>
  <si>
    <t>1Ｗ</t>
    <phoneticPr fontId="2"/>
  </si>
  <si>
    <t>1S</t>
    <phoneticPr fontId="2"/>
  </si>
  <si>
    <t>21S</t>
    <phoneticPr fontId="2"/>
  </si>
  <si>
    <t>2S</t>
    <phoneticPr fontId="2"/>
  </si>
  <si>
    <t>22S</t>
    <phoneticPr fontId="2"/>
  </si>
  <si>
    <t>２年</t>
    <rPh sb="1" eb="2">
      <t>ネン</t>
    </rPh>
    <phoneticPr fontId="2"/>
  </si>
  <si>
    <t>１年</t>
    <rPh sb="1" eb="2">
      <t>ネン</t>
    </rPh>
    <phoneticPr fontId="2"/>
  </si>
  <si>
    <t>1S</t>
    <phoneticPr fontId="2"/>
  </si>
  <si>
    <t>2S</t>
    <phoneticPr fontId="2"/>
  </si>
  <si>
    <t>1Ｗ</t>
    <phoneticPr fontId="2"/>
  </si>
  <si>
    <t>1S</t>
    <phoneticPr fontId="2"/>
  </si>
  <si>
    <t>21S</t>
    <phoneticPr fontId="2"/>
  </si>
  <si>
    <t>2S</t>
    <phoneticPr fontId="2"/>
  </si>
  <si>
    <t>22S</t>
    <phoneticPr fontId="2"/>
  </si>
  <si>
    <t>ヨネックス杯（団体戦）</t>
    <rPh sb="5" eb="6">
      <t>ハイ</t>
    </rPh>
    <rPh sb="7" eb="10">
      <t>ダンタイセン</t>
    </rPh>
    <phoneticPr fontId="2"/>
  </si>
  <si>
    <t>佐世保総合（高校の部）</t>
    <rPh sb="0" eb="3">
      <t>サセボ</t>
    </rPh>
    <rPh sb="3" eb="5">
      <t>ソウゴウ</t>
    </rPh>
    <rPh sb="6" eb="8">
      <t>コウコウ</t>
    </rPh>
    <rPh sb="9" eb="10">
      <t>ブ</t>
    </rPh>
    <phoneticPr fontId="2"/>
  </si>
  <si>
    <t>高等学校</t>
    <rPh sb="0" eb="2">
      <t>コウトウ</t>
    </rPh>
    <rPh sb="2" eb="4">
      <t>ガッコウ</t>
    </rPh>
    <phoneticPr fontId="2"/>
  </si>
  <si>
    <t>佐工</t>
  </si>
  <si>
    <t>高専</t>
  </si>
  <si>
    <t>清峰</t>
  </si>
  <si>
    <t>聖和</t>
  </si>
  <si>
    <t>東翔</t>
  </si>
  <si>
    <t>対馬</t>
  </si>
  <si>
    <t>佐西</t>
  </si>
  <si>
    <t>北松西</t>
  </si>
  <si>
    <t>佐南</t>
  </si>
  <si>
    <t>猶興館</t>
  </si>
  <si>
    <t>21S</t>
    <phoneticPr fontId="2"/>
  </si>
  <si>
    <t>22S</t>
    <phoneticPr fontId="2"/>
  </si>
  <si>
    <t>21Ｗ</t>
    <phoneticPr fontId="2"/>
  </si>
  <si>
    <t>22Ｗ</t>
  </si>
  <si>
    <t>23Ｗ</t>
  </si>
  <si>
    <t>24Ｗ</t>
  </si>
  <si>
    <t>25Ｗ</t>
  </si>
  <si>
    <t>26Ｗ</t>
  </si>
  <si>
    <t>27Ｗ</t>
  </si>
  <si>
    <t>28Ｗ</t>
  </si>
  <si>
    <t>29Ｗ</t>
  </si>
  <si>
    <t>30Ｗ</t>
  </si>
  <si>
    <t>31Ｗ</t>
    <phoneticPr fontId="2"/>
  </si>
  <si>
    <t>32Ｗ</t>
  </si>
  <si>
    <t>33Ｗ</t>
  </si>
  <si>
    <t>34Ｗ</t>
  </si>
  <si>
    <t>35Ｗ</t>
  </si>
  <si>
    <t>36Ｗ</t>
  </si>
  <si>
    <t>37Ｗ</t>
  </si>
  <si>
    <t>38Ｗ</t>
  </si>
  <si>
    <t>39Ｗ</t>
  </si>
  <si>
    <t>40Ｗ</t>
  </si>
  <si>
    <t>１チーム５名に満たないチームの出場は１チームだけとします</t>
    <rPh sb="5" eb="6">
      <t>メイ</t>
    </rPh>
    <rPh sb="7" eb="8">
      <t>ミ</t>
    </rPh>
    <rPh sb="15" eb="17">
      <t>シュツジョウ</t>
    </rPh>
    <phoneticPr fontId="2"/>
  </si>
  <si>
    <t>１チーム３～７名のチーム編成で</t>
    <rPh sb="7" eb="8">
      <t>メイ</t>
    </rPh>
    <rPh sb="12" eb="14">
      <t>ヘンセイ</t>
    </rPh>
    <phoneticPr fontId="2"/>
  </si>
  <si>
    <t>ページ</t>
    <phoneticPr fontId="2"/>
  </si>
  <si>
    <t>1Ｗ</t>
    <phoneticPr fontId="2"/>
  </si>
  <si>
    <t>1S</t>
    <phoneticPr fontId="2"/>
  </si>
  <si>
    <t>21S</t>
    <phoneticPr fontId="2"/>
  </si>
  <si>
    <t>2S</t>
    <phoneticPr fontId="2"/>
  </si>
  <si>
    <t>22S</t>
    <phoneticPr fontId="2"/>
  </si>
  <si>
    <t>コーチ名</t>
    <rPh sb="3" eb="4">
      <t>メイ</t>
    </rPh>
    <phoneticPr fontId="2"/>
  </si>
  <si>
    <t>学校住所</t>
    <rPh sb="0" eb="2">
      <t>ガッコウ</t>
    </rPh>
    <rPh sb="2" eb="4">
      <t>ジュウショ</t>
    </rPh>
    <phoneticPr fontId="2"/>
  </si>
  <si>
    <t>※学校住所</t>
    <rPh sb="1" eb="3">
      <t>ガッコウ</t>
    </rPh>
    <rPh sb="3" eb="5">
      <t>ジュウショ</t>
    </rPh>
    <phoneticPr fontId="2"/>
  </si>
  <si>
    <t>緊急連絡先 ：</t>
    <phoneticPr fontId="2"/>
  </si>
  <si>
    <t>女</t>
    <rPh sb="0" eb="1">
      <t>ジョ</t>
    </rPh>
    <phoneticPr fontId="2"/>
  </si>
  <si>
    <t>〒</t>
    <phoneticPr fontId="2"/>
  </si>
  <si>
    <t>佐世保市バドミントン協会</t>
    <rPh sb="0" eb="3">
      <t>サセボ</t>
    </rPh>
    <rPh sb="3" eb="4">
      <t>シ</t>
    </rPh>
    <rPh sb="10" eb="12">
      <t>キョウカイ</t>
    </rPh>
    <phoneticPr fontId="2"/>
  </si>
  <si>
    <t>九文</t>
  </si>
  <si>
    <t>長崎県立</t>
    <rPh sb="0" eb="4">
      <t>ナガサキケンリツ</t>
    </rPh>
    <phoneticPr fontId="2"/>
  </si>
  <si>
    <t>佐世保北</t>
    <rPh sb="0" eb="3">
      <t>サセボ</t>
    </rPh>
    <phoneticPr fontId="2"/>
  </si>
  <si>
    <t>九州文化学園</t>
    <rPh sb="0" eb="2">
      <t>キュウシュウ</t>
    </rPh>
    <rPh sb="2" eb="4">
      <t>ブンカ</t>
    </rPh>
    <rPh sb="4" eb="6">
      <t>ガクエン</t>
    </rPh>
    <phoneticPr fontId="2"/>
  </si>
  <si>
    <t>佐世保工業</t>
    <rPh sb="0" eb="3">
      <t>サセボ</t>
    </rPh>
    <rPh sb="3" eb="5">
      <t>コウギョウ</t>
    </rPh>
    <phoneticPr fontId="2"/>
  </si>
  <si>
    <t>国立</t>
    <rPh sb="0" eb="2">
      <t>コクリツ</t>
    </rPh>
    <phoneticPr fontId="2"/>
  </si>
  <si>
    <t>高等専門学校</t>
    <rPh sb="0" eb="2">
      <t>コウトウ</t>
    </rPh>
    <rPh sb="2" eb="4">
      <t>センモン</t>
    </rPh>
    <rPh sb="4" eb="6">
      <t>ガッコウ</t>
    </rPh>
    <phoneticPr fontId="2"/>
  </si>
  <si>
    <t>聖和女子学院</t>
    <rPh sb="2" eb="4">
      <t>ジョシ</t>
    </rPh>
    <rPh sb="4" eb="6">
      <t>ガクイン</t>
    </rPh>
    <phoneticPr fontId="2"/>
  </si>
  <si>
    <t>佐世保西</t>
    <rPh sb="0" eb="3">
      <t>サセボ</t>
    </rPh>
    <phoneticPr fontId="2"/>
  </si>
  <si>
    <t>佐世保南</t>
    <rPh sb="0" eb="3">
      <t>サセボ</t>
    </rPh>
    <phoneticPr fontId="2"/>
  </si>
  <si>
    <t>佐実</t>
    <rPh sb="0" eb="1">
      <t>サ</t>
    </rPh>
    <rPh sb="1" eb="2">
      <t>ジツ</t>
    </rPh>
    <phoneticPr fontId="2"/>
  </si>
  <si>
    <t>佐世保実業</t>
    <rPh sb="0" eb="3">
      <t>サセボ</t>
    </rPh>
    <rPh sb="3" eb="5">
      <t>ジツギョウ</t>
    </rPh>
    <phoneticPr fontId="2"/>
  </si>
  <si>
    <t>顧問－１</t>
    <rPh sb="0" eb="2">
      <t>コモン</t>
    </rPh>
    <phoneticPr fontId="2"/>
  </si>
  <si>
    <t>顧問－３</t>
    <rPh sb="0" eb="2">
      <t>コモン</t>
    </rPh>
    <phoneticPr fontId="2"/>
  </si>
  <si>
    <t>顧問－２</t>
    <rPh sb="0" eb="2">
      <t>コモン</t>
    </rPh>
    <phoneticPr fontId="2"/>
  </si>
  <si>
    <t>学　校　名</t>
    <rPh sb="0" eb="1">
      <t>ガク</t>
    </rPh>
    <rPh sb="2" eb="3">
      <t>コウ</t>
    </rPh>
    <rPh sb="4" eb="5">
      <t>メイ</t>
    </rPh>
    <phoneticPr fontId="2"/>
  </si>
  <si>
    <t xml:space="preserve">E mall : </t>
    <phoneticPr fontId="2"/>
  </si>
  <si>
    <t>参加料　＠</t>
    <rPh sb="0" eb="3">
      <t>サンカリョウ</t>
    </rPh>
    <phoneticPr fontId="2"/>
  </si>
  <si>
    <t>学校番号</t>
    <rPh sb="0" eb="2">
      <t>ガッコウ</t>
    </rPh>
    <rPh sb="2" eb="4">
      <t>バンゴウ</t>
    </rPh>
    <phoneticPr fontId="2" alignment="distributed"/>
  </si>
  <si>
    <t>学校名略称</t>
    <rPh sb="0" eb="2">
      <t>ガッコウ</t>
    </rPh>
    <rPh sb="2" eb="3">
      <t>メイ</t>
    </rPh>
    <rPh sb="3" eb="5">
      <t>リャクショウ</t>
    </rPh>
    <phoneticPr fontId="2"/>
  </si>
  <si>
    <t>学校名</t>
    <rPh sb="0" eb="3">
      <t>ガッコウメイ</t>
    </rPh>
    <phoneticPr fontId="2" alignment="distributed"/>
  </si>
  <si>
    <t>男</t>
    <rPh sb="0" eb="1">
      <t>ダン</t>
    </rPh>
    <phoneticPr fontId="2" alignment="distributed"/>
  </si>
  <si>
    <t>男子</t>
    <rPh sb="0" eb="2">
      <t>ダンシ</t>
    </rPh>
    <phoneticPr fontId="2" alignment="distributed"/>
  </si>
  <si>
    <t>女子</t>
    <rPh sb="0" eb="2">
      <t>ジョシ</t>
    </rPh>
    <phoneticPr fontId="2" alignment="distributed"/>
  </si>
  <si>
    <t>学校番号入力→</t>
    <rPh sb="0" eb="2">
      <t>ガッコウ</t>
    </rPh>
    <rPh sb="2" eb="4">
      <t>バンゴウ</t>
    </rPh>
    <rPh sb="4" eb="6">
      <t>ニュウリョク</t>
    </rPh>
    <phoneticPr fontId="2" alignment="distributed"/>
  </si>
  <si>
    <t>他のチームは５名以上を満たしてください</t>
    <rPh sb="0" eb="1">
      <t>タ</t>
    </rPh>
    <rPh sb="7" eb="8">
      <t>メイ</t>
    </rPh>
    <rPh sb="8" eb="10">
      <t>イジョウ</t>
    </rPh>
    <rPh sb="11" eb="12">
      <t>ミ</t>
    </rPh>
    <phoneticPr fontId="2"/>
  </si>
  <si>
    <t>×</t>
    <phoneticPr fontId="2"/>
  </si>
  <si>
    <t>チーム</t>
    <phoneticPr fontId="2"/>
  </si>
  <si>
    <t>＝</t>
    <phoneticPr fontId="2"/>
  </si>
  <si>
    <t>組　＝</t>
    <rPh sb="0" eb="1">
      <t>クミ</t>
    </rPh>
    <phoneticPr fontId="2"/>
  </si>
  <si>
    <t>名　＝</t>
    <rPh sb="0" eb="1">
      <t>メイ</t>
    </rPh>
    <phoneticPr fontId="2"/>
  </si>
  <si>
    <t>佐世保登録名簿</t>
    <rPh sb="0" eb="3">
      <t>サセボ</t>
    </rPh>
    <rPh sb="3" eb="5">
      <t>トウロク</t>
    </rPh>
    <rPh sb="5" eb="7">
      <t>メイボ</t>
    </rPh>
    <phoneticPr fontId="2"/>
  </si>
  <si>
    <t>学校番号を入力する（一覧表から選択）。</t>
    <rPh sb="0" eb="2">
      <t>ガッコウ</t>
    </rPh>
    <rPh sb="2" eb="4">
      <t>バンゴウ</t>
    </rPh>
    <rPh sb="5" eb="7">
      <t>ニュウリョク</t>
    </rPh>
    <rPh sb="10" eb="13">
      <t>イチランヒョウ</t>
    </rPh>
    <rPh sb="15" eb="17">
      <t>センタク</t>
    </rPh>
    <phoneticPr fontId="2"/>
  </si>
  <si>
    <t>①</t>
    <phoneticPr fontId="2"/>
  </si>
  <si>
    <t>②</t>
    <phoneticPr fontId="2"/>
  </si>
  <si>
    <t>③</t>
    <phoneticPr fontId="2"/>
  </si>
  <si>
    <t>④</t>
    <phoneticPr fontId="2"/>
  </si>
  <si>
    <t>・３年２年１年の順に入力する。</t>
    <rPh sb="2" eb="3">
      <t>ネン</t>
    </rPh>
    <rPh sb="4" eb="5">
      <t>ネン</t>
    </rPh>
    <rPh sb="6" eb="7">
      <t>ネン</t>
    </rPh>
    <rPh sb="8" eb="9">
      <t>ジュン</t>
    </rPh>
    <rPh sb="10" eb="12">
      <t>ニュウリョク</t>
    </rPh>
    <phoneticPr fontId="2"/>
  </si>
  <si>
    <t>※</t>
    <phoneticPr fontId="2"/>
  </si>
  <si>
    <t>登録学校番号</t>
    <rPh sb="0" eb="2">
      <t>トウロク</t>
    </rPh>
    <rPh sb="2" eb="4">
      <t>ガッコウ</t>
    </rPh>
    <rPh sb="4" eb="6">
      <t>バンゴウ</t>
    </rPh>
    <phoneticPr fontId="2" alignment="distributed"/>
  </si>
  <si>
    <t>※持ち回り優勝カップ（カップ返還あり）</t>
    <rPh sb="1" eb="2">
      <t>モ</t>
    </rPh>
    <rPh sb="3" eb="4">
      <t>マワ</t>
    </rPh>
    <rPh sb="5" eb="7">
      <t>ユウショウ</t>
    </rPh>
    <rPh sb="14" eb="16">
      <t>ヘンカン</t>
    </rPh>
    <phoneticPr fontId="2"/>
  </si>
  <si>
    <t>佐世保地区選抜</t>
    <rPh sb="0" eb="3">
      <t>サセボ</t>
    </rPh>
    <rPh sb="3" eb="5">
      <t>チク</t>
    </rPh>
    <rPh sb="5" eb="7">
      <t>センバツ</t>
    </rPh>
    <phoneticPr fontId="2"/>
  </si>
  <si>
    <t>佐世保総合（一般の部）</t>
    <rPh sb="0" eb="3">
      <t>サセボ</t>
    </rPh>
    <rPh sb="3" eb="5">
      <t>ソウゴウ</t>
    </rPh>
    <rPh sb="6" eb="8">
      <t>イッパン</t>
    </rPh>
    <rPh sb="9" eb="10">
      <t>ブ</t>
    </rPh>
    <phoneticPr fontId="2"/>
  </si>
  <si>
    <t>提出について</t>
    <rPh sb="0" eb="2">
      <t>テイシュツ</t>
    </rPh>
    <phoneticPr fontId="2"/>
  </si>
  <si>
    <t>コピー・貼り付け等で元の書式が変わらないように注意してください。</t>
    <rPh sb="4" eb="5">
      <t>ハ</t>
    </rPh>
    <rPh sb="6" eb="7">
      <t>ツ</t>
    </rPh>
    <rPh sb="8" eb="9">
      <t>トウ</t>
    </rPh>
    <rPh sb="10" eb="11">
      <t>モト</t>
    </rPh>
    <rPh sb="12" eb="14">
      <t>ショシキ</t>
    </rPh>
    <rPh sb="15" eb="16">
      <t>カ</t>
    </rPh>
    <rPh sb="23" eb="25">
      <t>チュウイ</t>
    </rPh>
    <phoneticPr fontId="2"/>
  </si>
  <si>
    <t>佐世保総合大会は本年度の佐世保市バドミントン協会一番を決める大会です。</t>
    <rPh sb="0" eb="3">
      <t>サセボ</t>
    </rPh>
    <rPh sb="3" eb="5">
      <t>ソウゴウ</t>
    </rPh>
    <rPh sb="5" eb="7">
      <t>タイカイ</t>
    </rPh>
    <rPh sb="8" eb="11">
      <t>ホンネンド</t>
    </rPh>
    <rPh sb="12" eb="15">
      <t>サセボ</t>
    </rPh>
    <rPh sb="15" eb="16">
      <t>シ</t>
    </rPh>
    <rPh sb="22" eb="24">
      <t>キョウカイ</t>
    </rPh>
    <rPh sb="24" eb="26">
      <t>イチバン</t>
    </rPh>
    <rPh sb="27" eb="28">
      <t>キ</t>
    </rPh>
    <phoneticPr fontId="2"/>
  </si>
  <si>
    <t>学年別シングルス</t>
    <rPh sb="0" eb="3">
      <t>ガクネンベツ</t>
    </rPh>
    <phoneticPr fontId="2"/>
  </si>
  <si>
    <t>新春ダブルス</t>
    <rPh sb="0" eb="2">
      <t>シンシュン</t>
    </rPh>
    <phoneticPr fontId="2"/>
  </si>
  <si>
    <t>中央昼</t>
    <rPh sb="2" eb="3">
      <t>ヒル</t>
    </rPh>
    <phoneticPr fontId="33" alignment="distributed"/>
  </si>
  <si>
    <t>中央通</t>
    <rPh sb="0" eb="2">
      <t>チュウオウ</t>
    </rPh>
    <rPh sb="2" eb="3">
      <t>ツウ</t>
    </rPh>
    <phoneticPr fontId="33" alignment="distributed"/>
  </si>
  <si>
    <t>※複数チーム出場の場合は、強い順にＡ・Ｂ・Ｃ・・・としてください。</t>
    <rPh sb="1" eb="3">
      <t>フクスウ</t>
    </rPh>
    <rPh sb="6" eb="8">
      <t>シュツジョウ</t>
    </rPh>
    <rPh sb="9" eb="11">
      <t>バアイ</t>
    </rPh>
    <rPh sb="13" eb="14">
      <t>ツヨ</t>
    </rPh>
    <rPh sb="15" eb="16">
      <t>ジュン</t>
    </rPh>
    <phoneticPr fontId="2"/>
  </si>
  <si>
    <t>Ｗ　＠2600　×</t>
    <phoneticPr fontId="2"/>
  </si>
  <si>
    <t>Ｓ　＠1300　×</t>
    <phoneticPr fontId="2"/>
  </si>
  <si>
    <t>※強い順に記入してください。</t>
    <rPh sb="1" eb="2">
      <t>ツヨ</t>
    </rPh>
    <rPh sb="3" eb="4">
      <t>ジュン</t>
    </rPh>
    <rPh sb="5" eb="7">
      <t>キニュウ</t>
    </rPh>
    <phoneticPr fontId="2"/>
  </si>
  <si>
    <t>※強い順に記入してくだい。</t>
    <rPh sb="1" eb="2">
      <t>ツヨ</t>
    </rPh>
    <rPh sb="3" eb="4">
      <t>ジュン</t>
    </rPh>
    <rPh sb="5" eb="7">
      <t>キニュウ</t>
    </rPh>
    <phoneticPr fontId="2"/>
  </si>
  <si>
    <t>中央通</t>
    <rPh sb="2" eb="3">
      <t>ツウ</t>
    </rPh>
    <phoneticPr fontId="33" alignment="distributed"/>
  </si>
  <si>
    <t>佐世保中央（昼）</t>
    <rPh sb="0" eb="3">
      <t>サセボ</t>
    </rPh>
    <rPh sb="6" eb="7">
      <t>ヒル</t>
    </rPh>
    <phoneticPr fontId="2"/>
  </si>
  <si>
    <t>佐世保中央（通）</t>
    <rPh sb="0" eb="3">
      <t>サセボ</t>
    </rPh>
    <rPh sb="6" eb="7">
      <t>ツウ</t>
    </rPh>
    <phoneticPr fontId="2"/>
  </si>
  <si>
    <t>佐世保東翔</t>
    <phoneticPr fontId="33" alignment="distributed"/>
  </si>
  <si>
    <t>佐世保登録名簿に入力する生徒は、必ず日本バドミントン協会の登録（高体連登録）を行ってください。</t>
    <rPh sb="0" eb="3">
      <t>サセボ</t>
    </rPh>
    <rPh sb="3" eb="5">
      <t>トウロク</t>
    </rPh>
    <rPh sb="5" eb="7">
      <t>メイボ</t>
    </rPh>
    <rPh sb="8" eb="10">
      <t>ニュウリョク</t>
    </rPh>
    <rPh sb="12" eb="14">
      <t>セイト</t>
    </rPh>
    <rPh sb="16" eb="17">
      <t>カナラ</t>
    </rPh>
    <rPh sb="18" eb="20">
      <t>ニホン</t>
    </rPh>
    <rPh sb="26" eb="28">
      <t>キョウカイ</t>
    </rPh>
    <rPh sb="29" eb="31">
      <t>トウロク</t>
    </rPh>
    <rPh sb="32" eb="35">
      <t>コウタイレン</t>
    </rPh>
    <rPh sb="35" eb="37">
      <t>トウロク</t>
    </rPh>
    <rPh sb="39" eb="40">
      <t>オコナ</t>
    </rPh>
    <phoneticPr fontId="2"/>
  </si>
  <si>
    <t>対馬</t>
    <phoneticPr fontId="33" alignment="distributed"/>
  </si>
  <si>
    <t>中央夜</t>
    <rPh sb="0" eb="2">
      <t>チュウオウ</t>
    </rPh>
    <rPh sb="2" eb="3">
      <t>ヨル</t>
    </rPh>
    <phoneticPr fontId="33" alignment="distributed"/>
  </si>
  <si>
    <t>佐世保中央（夜）</t>
    <rPh sb="0" eb="3">
      <t>サセボ</t>
    </rPh>
    <rPh sb="6" eb="7">
      <t>ヨル</t>
    </rPh>
    <phoneticPr fontId="2"/>
  </si>
  <si>
    <t>中央夜</t>
    <rPh sb="2" eb="3">
      <t>ヨル</t>
    </rPh>
    <phoneticPr fontId="33" alignment="distributed"/>
  </si>
  <si>
    <t>女子</t>
    <rPh sb="0" eb="2">
      <t>ジョシ</t>
    </rPh>
    <phoneticPr fontId="33" alignment="distributed"/>
  </si>
  <si>
    <t>※用紙提出不要</t>
    <rPh sb="1" eb="3">
      <t>ヨウシ</t>
    </rPh>
    <rPh sb="3" eb="5">
      <t>テイシュツ</t>
    </rPh>
    <rPh sb="5" eb="7">
      <t>フヨウ</t>
    </rPh>
    <phoneticPr fontId="33" alignment="distributed"/>
  </si>
  <si>
    <t>令和</t>
    <rPh sb="0" eb="2">
      <t>レイワ</t>
    </rPh>
    <phoneticPr fontId="2"/>
  </si>
  <si>
    <t>部員名簿</t>
    <rPh sb="0" eb="2">
      <t>ブイン</t>
    </rPh>
    <rPh sb="2" eb="4">
      <t>メイボ</t>
    </rPh>
    <phoneticPr fontId="2"/>
  </si>
  <si>
    <t>氏　　名</t>
    <rPh sb="0" eb="1">
      <t>シ</t>
    </rPh>
    <rPh sb="3" eb="4">
      <t>ナ</t>
    </rPh>
    <phoneticPr fontId="33" alignment="distributed"/>
  </si>
  <si>
    <t>学校名略称</t>
    <phoneticPr fontId="33" alignment="distributed"/>
  </si>
  <si>
    <t>鹿町工業</t>
    <rPh sb="0" eb="4">
      <t>シカマチコウギョウ</t>
    </rPh>
    <phoneticPr fontId="33" alignment="distributed"/>
  </si>
  <si>
    <t>佐実</t>
    <rPh sb="0" eb="1">
      <t>サ</t>
    </rPh>
    <rPh sb="1" eb="2">
      <t>ジツ</t>
    </rPh>
    <phoneticPr fontId="33" alignment="distributed"/>
  </si>
  <si>
    <t>九文</t>
    <rPh sb="0" eb="1">
      <t>キュウ</t>
    </rPh>
    <rPh sb="1" eb="2">
      <t>ブン</t>
    </rPh>
    <phoneticPr fontId="2"/>
  </si>
  <si>
    <t>高専</t>
    <rPh sb="0" eb="2">
      <t>コウセン</t>
    </rPh>
    <phoneticPr fontId="33" alignment="distributed"/>
  </si>
  <si>
    <t>鹿工</t>
    <rPh sb="0" eb="1">
      <t>シカ</t>
    </rPh>
    <rPh sb="1" eb="2">
      <t>コウ</t>
    </rPh>
    <phoneticPr fontId="33" alignment="distributed"/>
  </si>
  <si>
    <t>ふりがな</t>
    <phoneticPr fontId="33" alignment="distributed"/>
  </si>
  <si>
    <t>ふりがな</t>
    <phoneticPr fontId="2"/>
  </si>
  <si>
    <t>佐世保地区 高校学年別シングルス大会申込書</t>
    <rPh sb="8" eb="11">
      <t>ガクネンベツ</t>
    </rPh>
    <rPh sb="16" eb="18">
      <t>タイカイ</t>
    </rPh>
    <rPh sb="18" eb="19">
      <t>モウ</t>
    </rPh>
    <rPh sb="19" eb="20">
      <t>コ</t>
    </rPh>
    <rPh sb="20" eb="21">
      <t>ショ</t>
    </rPh>
    <phoneticPr fontId="2"/>
  </si>
  <si>
    <t>ヨネックス杯 高校バドミントン大会（団体戦）申込書</t>
    <rPh sb="5" eb="6">
      <t>ハイ</t>
    </rPh>
    <rPh sb="7" eb="9">
      <t>コウコウ</t>
    </rPh>
    <rPh sb="15" eb="17">
      <t>タイカイ</t>
    </rPh>
    <rPh sb="18" eb="21">
      <t>ダンタイセン</t>
    </rPh>
    <rPh sb="22" eb="23">
      <t>モウ</t>
    </rPh>
    <rPh sb="23" eb="24">
      <t>コ</t>
    </rPh>
    <rPh sb="24" eb="25">
      <t>ショ</t>
    </rPh>
    <phoneticPr fontId="2"/>
  </si>
  <si>
    <t>佐世保地区 高校新春ダブルス大会申込書</t>
    <rPh sb="0" eb="3">
      <t>サセボ</t>
    </rPh>
    <rPh sb="3" eb="5">
      <t>チク</t>
    </rPh>
    <rPh sb="6" eb="8">
      <t>コウコウ</t>
    </rPh>
    <rPh sb="8" eb="10">
      <t>シンシュン</t>
    </rPh>
    <rPh sb="14" eb="16">
      <t>タイカイ</t>
    </rPh>
    <rPh sb="16" eb="17">
      <t>モウ</t>
    </rPh>
    <rPh sb="17" eb="18">
      <t>コ</t>
    </rPh>
    <rPh sb="18" eb="19">
      <t>ショ</t>
    </rPh>
    <phoneticPr fontId="2"/>
  </si>
  <si>
    <t>佐世保地区 高校選抜バドミントン大会申込書</t>
    <rPh sb="0" eb="3">
      <t>サセボ</t>
    </rPh>
    <rPh sb="3" eb="5">
      <t>チク</t>
    </rPh>
    <rPh sb="6" eb="8">
      <t>コウコウ</t>
    </rPh>
    <rPh sb="8" eb="10">
      <t>センバツ</t>
    </rPh>
    <rPh sb="16" eb="18">
      <t>タイカイ</t>
    </rPh>
    <rPh sb="18" eb="20">
      <t>モウシコミ</t>
    </rPh>
    <rPh sb="20" eb="21">
      <t>ショ</t>
    </rPh>
    <phoneticPr fontId="2"/>
  </si>
  <si>
    <t>佐世保地区 高校総合バドミントン大会申込書</t>
    <rPh sb="0" eb="3">
      <t>サセボ</t>
    </rPh>
    <rPh sb="3" eb="5">
      <t>チク</t>
    </rPh>
    <rPh sb="6" eb="8">
      <t>コウコウ</t>
    </rPh>
    <rPh sb="8" eb="10">
      <t>ソウゴウ</t>
    </rPh>
    <rPh sb="16" eb="18">
      <t>タイカイ</t>
    </rPh>
    <rPh sb="18" eb="19">
      <t>モウ</t>
    </rPh>
    <rPh sb="19" eb="20">
      <t>コ</t>
    </rPh>
    <rPh sb="20" eb="21">
      <t>ショ</t>
    </rPh>
    <phoneticPr fontId="2"/>
  </si>
  <si>
    <t>佐世保地区 総合バドミントン大会（一般の部）申込書</t>
    <rPh sb="0" eb="3">
      <t>サセボ</t>
    </rPh>
    <rPh sb="3" eb="5">
      <t>チク</t>
    </rPh>
    <rPh sb="6" eb="8">
      <t>ソウゴウ</t>
    </rPh>
    <rPh sb="14" eb="16">
      <t>タイカイ</t>
    </rPh>
    <rPh sb="17" eb="19">
      <t>イッパン</t>
    </rPh>
    <rPh sb="20" eb="21">
      <t>ブ</t>
    </rPh>
    <rPh sb="22" eb="23">
      <t>モウ</t>
    </rPh>
    <rPh sb="23" eb="24">
      <t>コ</t>
    </rPh>
    <rPh sb="24" eb="25">
      <t>ショ</t>
    </rPh>
    <phoneticPr fontId="2"/>
  </si>
  <si>
    <t>※</t>
    <phoneticPr fontId="33" alignment="distributed"/>
  </si>
  <si>
    <t>必ず、ふりがなも入力する</t>
    <rPh sb="8" eb="10">
      <t>ニュウリョク</t>
    </rPh>
    <phoneticPr fontId="33" alignment="distributed"/>
  </si>
  <si>
    <t>姓と名の間を１文字あける　　　〔例〕長崎　太郎　　ながさき　たろう</t>
    <phoneticPr fontId="33" alignment="distributed"/>
  </si>
  <si>
    <t>色付きの部分だけの入力です。</t>
    <rPh sb="0" eb="2">
      <t>イロツ</t>
    </rPh>
    <rPh sb="4" eb="6">
      <t>ブブン</t>
    </rPh>
    <rPh sb="9" eb="11">
      <t>ニュウリョク</t>
    </rPh>
    <phoneticPr fontId="2"/>
  </si>
  <si>
    <t>各大会申込については、校長印を押印のうえ１部郵送し、データを送信してください。</t>
    <rPh sb="0" eb="1">
      <t>カク</t>
    </rPh>
    <rPh sb="1" eb="3">
      <t>タイカイ</t>
    </rPh>
    <rPh sb="3" eb="5">
      <t>モウシコミ</t>
    </rPh>
    <rPh sb="11" eb="13">
      <t>コウチョウ</t>
    </rPh>
    <rPh sb="13" eb="14">
      <t>イン</t>
    </rPh>
    <rPh sb="15" eb="17">
      <t>オウイン</t>
    </rPh>
    <rPh sb="21" eb="22">
      <t>ブ</t>
    </rPh>
    <rPh sb="22" eb="24">
      <t>ユウソウ</t>
    </rPh>
    <rPh sb="30" eb="32">
      <t>ソウシン</t>
    </rPh>
    <phoneticPr fontId="2"/>
  </si>
  <si>
    <t>協会主催の唯一の団体戦です。</t>
    <rPh sb="0" eb="2">
      <t>キョウカイ</t>
    </rPh>
    <rPh sb="2" eb="4">
      <t>シュサイ</t>
    </rPh>
    <rPh sb="5" eb="7">
      <t>ユイイツ</t>
    </rPh>
    <rPh sb="8" eb="11">
      <t>ダンタイセン</t>
    </rPh>
    <phoneticPr fontId="2"/>
  </si>
  <si>
    <t>各学校の出場枠を制限し、全試合を正式ルールで実施する大会です。</t>
    <rPh sb="0" eb="3">
      <t>カクガッコウ</t>
    </rPh>
    <rPh sb="4" eb="7">
      <t>シュツジョウワク</t>
    </rPh>
    <rPh sb="8" eb="10">
      <t>セイゲン</t>
    </rPh>
    <rPh sb="12" eb="15">
      <t>ゼンシアイ</t>
    </rPh>
    <rPh sb="16" eb="18">
      <t>セイシキ</t>
    </rPh>
    <rPh sb="22" eb="24">
      <t>ジッシ</t>
    </rPh>
    <rPh sb="26" eb="28">
      <t>タイカイ</t>
    </rPh>
    <phoneticPr fontId="2"/>
  </si>
  <si>
    <t>登録者全員が出場できる学年別のシングルス大会です。</t>
    <rPh sb="0" eb="3">
      <t>トウロクシャ</t>
    </rPh>
    <rPh sb="3" eb="5">
      <t>ゼンイン</t>
    </rPh>
    <rPh sb="11" eb="14">
      <t>ガクネンベツ</t>
    </rPh>
    <rPh sb="20" eb="22">
      <t>タイカイ</t>
    </rPh>
    <phoneticPr fontId="2"/>
  </si>
  <si>
    <t>登録者全員が出場できるダブルス大会です。</t>
    <rPh sb="0" eb="3">
      <t>トウロクシャ</t>
    </rPh>
    <rPh sb="3" eb="5">
      <t>ゼンイン</t>
    </rPh>
    <rPh sb="15" eb="17">
      <t>タイカイ</t>
    </rPh>
    <phoneticPr fontId="2"/>
  </si>
  <si>
    <t>(小学校)→(中学)→(高校)→(一般) の大会順に上位者が勝ち上がります。</t>
    <rPh sb="1" eb="4">
      <t>ショウガッコウ</t>
    </rPh>
    <rPh sb="7" eb="9">
      <t>チュウガク</t>
    </rPh>
    <rPh sb="12" eb="14">
      <t>コウコウ</t>
    </rPh>
    <rPh sb="17" eb="19">
      <t>イッパン</t>
    </rPh>
    <rPh sb="22" eb="24">
      <t>タイカイ</t>
    </rPh>
    <rPh sb="24" eb="25">
      <t>ジュン</t>
    </rPh>
    <rPh sb="26" eb="28">
      <t>ジョウイ</t>
    </rPh>
    <rPh sb="28" eb="29">
      <t>シャ</t>
    </rPh>
    <rPh sb="30" eb="31">
      <t>カ</t>
    </rPh>
    <rPh sb="32" eb="33">
      <t>ア</t>
    </rPh>
    <phoneticPr fontId="2"/>
  </si>
  <si>
    <t>色付きでない部分は保護を掛けて入力できないようになっています。</t>
    <rPh sb="0" eb="2">
      <t>イロツ</t>
    </rPh>
    <rPh sb="6" eb="8">
      <t>ブブン</t>
    </rPh>
    <rPh sb="9" eb="11">
      <t>ホゴ</t>
    </rPh>
    <rPh sb="12" eb="13">
      <t>カ</t>
    </rPh>
    <rPh sb="15" eb="17">
      <t>ニュウリョク</t>
    </rPh>
    <phoneticPr fontId="2"/>
  </si>
  <si>
    <t>※　５月中に部員数確認のため名簿データの送信をお願いします。
　　部員数（登録人数）で選抜大会等の学校枠（出場可能数）が決まります。</t>
    <rPh sb="3" eb="4">
      <t>ガツ</t>
    </rPh>
    <rPh sb="4" eb="5">
      <t>チュウ</t>
    </rPh>
    <rPh sb="6" eb="8">
      <t>ブイン</t>
    </rPh>
    <rPh sb="8" eb="9">
      <t>スウ</t>
    </rPh>
    <rPh sb="9" eb="11">
      <t>カクニン</t>
    </rPh>
    <rPh sb="14" eb="16">
      <t>メイボ</t>
    </rPh>
    <rPh sb="20" eb="22">
      <t>ソウシン</t>
    </rPh>
    <rPh sb="24" eb="25">
      <t>ネガ</t>
    </rPh>
    <rPh sb="33" eb="35">
      <t>ブイン</t>
    </rPh>
    <rPh sb="35" eb="36">
      <t>スウ</t>
    </rPh>
    <rPh sb="37" eb="39">
      <t>トウロク</t>
    </rPh>
    <rPh sb="39" eb="41">
      <t>ニンズウ</t>
    </rPh>
    <rPh sb="43" eb="45">
      <t>センバツ</t>
    </rPh>
    <rPh sb="45" eb="47">
      <t>タイカイ</t>
    </rPh>
    <rPh sb="47" eb="48">
      <t>トウ</t>
    </rPh>
    <rPh sb="49" eb="51">
      <t>ガッコウ</t>
    </rPh>
    <rPh sb="51" eb="52">
      <t>ワク</t>
    </rPh>
    <rPh sb="53" eb="55">
      <t>シュツジョウ</t>
    </rPh>
    <rPh sb="55" eb="57">
      <t>カノウ</t>
    </rPh>
    <rPh sb="57" eb="58">
      <t>スウ</t>
    </rPh>
    <rPh sb="60" eb="61">
      <t>キ</t>
    </rPh>
    <phoneticPr fontId="2"/>
  </si>
  <si>
    <t>学校長名、学校住所、顧問－１の氏名・連絡先・メールアドレスを入力する。</t>
    <rPh sb="0" eb="2">
      <t>ガッコウ</t>
    </rPh>
    <rPh sb="2" eb="3">
      <t>チョウ</t>
    </rPh>
    <rPh sb="3" eb="4">
      <t>メイ</t>
    </rPh>
    <rPh sb="5" eb="7">
      <t>ガッコウ</t>
    </rPh>
    <rPh sb="7" eb="9">
      <t>ジュウショ</t>
    </rPh>
    <rPh sb="10" eb="12">
      <t>コモン</t>
    </rPh>
    <rPh sb="15" eb="17">
      <t>シメイ</t>
    </rPh>
    <rPh sb="18" eb="20">
      <t>レンラク</t>
    </rPh>
    <rPh sb="20" eb="21">
      <t>サキ</t>
    </rPh>
    <rPh sb="30" eb="32">
      <t>ニュウリョク</t>
    </rPh>
    <phoneticPr fontId="2"/>
  </si>
  <si>
    <t>副顧問がいる場合は、顧問－２・顧問－３の欄に必要事項を入力する。</t>
    <rPh sb="0" eb="1">
      <t>フク</t>
    </rPh>
    <rPh sb="1" eb="3">
      <t>コモン</t>
    </rPh>
    <rPh sb="6" eb="8">
      <t>バアイ</t>
    </rPh>
    <rPh sb="10" eb="12">
      <t>コモン</t>
    </rPh>
    <rPh sb="15" eb="17">
      <t>コモン</t>
    </rPh>
    <rPh sb="20" eb="21">
      <t>ラン</t>
    </rPh>
    <rPh sb="22" eb="24">
      <t>ヒツヨウ</t>
    </rPh>
    <rPh sb="24" eb="26">
      <t>ジコウ</t>
    </rPh>
    <rPh sb="27" eb="29">
      <t>ニュウリョク</t>
    </rPh>
    <phoneticPr fontId="2"/>
  </si>
  <si>
    <t>次に生徒氏名・ふりがな・学年・生年月日を入力する。</t>
    <rPh sb="0" eb="1">
      <t>ツギ</t>
    </rPh>
    <rPh sb="2" eb="4">
      <t>セイト</t>
    </rPh>
    <rPh sb="4" eb="6">
      <t>シメイ</t>
    </rPh>
    <rPh sb="12" eb="14">
      <t>ガクネン</t>
    </rPh>
    <rPh sb="15" eb="17">
      <t>セイネン</t>
    </rPh>
    <rPh sb="17" eb="19">
      <t>ガッピ</t>
    </rPh>
    <rPh sb="20" eb="22">
      <t>ニュウリョク</t>
    </rPh>
    <phoneticPr fontId="2"/>
  </si>
  <si>
    <t>・姓と名の間を１文字あける　　　〔例〕長崎　太郎　　ながさき　たろう</t>
    <phoneticPr fontId="2"/>
  </si>
  <si>
    <t>３年２年１年の順で入力する</t>
    <rPh sb="9" eb="11">
      <t>ニュウリョク</t>
    </rPh>
    <phoneticPr fontId="33" alignment="distributed"/>
  </si>
  <si>
    <t>・必ず、ふりがなも入力する。</t>
    <rPh sb="1" eb="2">
      <t>カナラ</t>
    </rPh>
    <rPh sb="9" eb="11">
      <t>ニュウリョク</t>
    </rPh>
    <phoneticPr fontId="2"/>
  </si>
  <si>
    <t>氏名を入力すると、登録番号が表示されます。</t>
    <rPh sb="0" eb="2">
      <t>シメイ</t>
    </rPh>
    <rPh sb="3" eb="5">
      <t>ニュウリョク</t>
    </rPh>
    <rPh sb="5" eb="6">
      <t>ニュウリョク</t>
    </rPh>
    <rPh sb="9" eb="11">
      <t>トウロク</t>
    </rPh>
    <rPh sb="11" eb="13">
      <t>バンゴウ</t>
    </rPh>
    <rPh sb="14" eb="16">
      <t>ヒョウジ</t>
    </rPh>
    <phoneticPr fontId="2"/>
  </si>
  <si>
    <t>・年度途中の追加入力（登録）は、学年を問わず下に追加してください。</t>
    <rPh sb="1" eb="3">
      <t>ネンド</t>
    </rPh>
    <rPh sb="3" eb="5">
      <t>トチュウ</t>
    </rPh>
    <rPh sb="6" eb="8">
      <t>ツイカ</t>
    </rPh>
    <rPh sb="8" eb="10">
      <t>ニュウリョク</t>
    </rPh>
    <rPh sb="11" eb="13">
      <t>トウロク</t>
    </rPh>
    <rPh sb="16" eb="18">
      <t>ガクネン</t>
    </rPh>
    <rPh sb="19" eb="20">
      <t>ト</t>
    </rPh>
    <rPh sb="22" eb="23">
      <t>シタ</t>
    </rPh>
    <rPh sb="24" eb="26">
      <t>ツイカ</t>
    </rPh>
    <phoneticPr fontId="2"/>
  </si>
  <si>
    <t>佐世保　花子</t>
    <rPh sb="0" eb="3">
      <t>サセボ</t>
    </rPh>
    <rPh sb="4" eb="6">
      <t>ハナコ</t>
    </rPh>
    <phoneticPr fontId="33" alignment="distributed"/>
  </si>
  <si>
    <t>させぼ　はなこ</t>
    <phoneticPr fontId="33" alignment="distributed"/>
  </si>
  <si>
    <t>西海</t>
    <rPh sb="0" eb="2">
      <t>サイカイ</t>
    </rPh>
    <phoneticPr fontId="33" alignment="distributed"/>
  </si>
  <si>
    <t>西海学園</t>
    <rPh sb="0" eb="2">
      <t>サイカイ</t>
    </rPh>
    <rPh sb="2" eb="4">
      <t>ガクエン</t>
    </rPh>
    <phoneticPr fontId="2"/>
  </si>
  <si>
    <t>西海学園</t>
    <rPh sb="0" eb="4">
      <t>サイカイガクエン</t>
    </rPh>
    <phoneticPr fontId="2"/>
  </si>
  <si>
    <t>提出先→　佐世保北　今鹿倉宛（郵送・送信ともに）</t>
    <rPh sb="0" eb="2">
      <t>テイシュツ</t>
    </rPh>
    <rPh sb="2" eb="3">
      <t>サキ</t>
    </rPh>
    <rPh sb="5" eb="8">
      <t>サセボ</t>
    </rPh>
    <rPh sb="8" eb="9">
      <t>キタ</t>
    </rPh>
    <rPh sb="10" eb="11">
      <t>イマ</t>
    </rPh>
    <rPh sb="11" eb="13">
      <t>シカクラ</t>
    </rPh>
    <rPh sb="13" eb="14">
      <t>アテ</t>
    </rPh>
    <rPh sb="15" eb="17">
      <t>ユウソウ</t>
    </rPh>
    <rPh sb="18" eb="20">
      <t>ソウシン</t>
    </rPh>
    <phoneticPr fontId="2"/>
  </si>
  <si>
    <t>出場枠は佐世保総合選手権大会（高校の部）で男女ともダブルスベスト16、シングルスベスト８以上の成績を収めた者です。</t>
    <rPh sb="0" eb="2">
      <t>シュツジョウ</t>
    </rPh>
    <rPh sb="2" eb="3">
      <t>ワク</t>
    </rPh>
    <rPh sb="4" eb="7">
      <t>サセボ</t>
    </rPh>
    <rPh sb="7" eb="9">
      <t>ソウゴウ</t>
    </rPh>
    <rPh sb="9" eb="12">
      <t>センシュケン</t>
    </rPh>
    <rPh sb="12" eb="14">
      <t>タイカイ</t>
    </rPh>
    <rPh sb="15" eb="17">
      <t>コウコウ</t>
    </rPh>
    <rPh sb="18" eb="19">
      <t>ブ</t>
    </rPh>
    <rPh sb="21" eb="23">
      <t>ダンジョ</t>
    </rPh>
    <rPh sb="44" eb="46">
      <t>イジョウ</t>
    </rPh>
    <rPh sb="45" eb="46">
      <t>ニ</t>
    </rPh>
    <rPh sb="47" eb="49">
      <t>セイセキ</t>
    </rPh>
    <rPh sb="50" eb="51">
      <t>オサ</t>
    </rPh>
    <rPh sb="53" eb="54">
      <t>モノ</t>
    </rPh>
    <phoneticPr fontId="2"/>
  </si>
  <si>
    <t>今年度もよろしくお願いいたします。　　　佐世保北　今鹿倉　　　聖和女子学院　安楽</t>
    <rPh sb="0" eb="3">
      <t>コンネンド</t>
    </rPh>
    <rPh sb="9" eb="10">
      <t>ネガ</t>
    </rPh>
    <rPh sb="20" eb="23">
      <t>サセボ</t>
    </rPh>
    <rPh sb="23" eb="24">
      <t>キタ</t>
    </rPh>
    <rPh sb="25" eb="26">
      <t>イマ</t>
    </rPh>
    <rPh sb="26" eb="28">
      <t>カグラ</t>
    </rPh>
    <rPh sb="31" eb="37">
      <t>セイワジョシガクイン</t>
    </rPh>
    <rPh sb="38" eb="40">
      <t>アンラク</t>
    </rPh>
    <phoneticPr fontId="2"/>
  </si>
  <si>
    <t>Ｓ　　＠1000　×</t>
    <phoneticPr fontId="2"/>
  </si>
  <si>
    <t>左列：２年生</t>
    <rPh sb="0" eb="1">
      <t>ヒダリ</t>
    </rPh>
    <rPh sb="1" eb="2">
      <t>レツ</t>
    </rPh>
    <rPh sb="4" eb="6">
      <t>ネンセイ</t>
    </rPh>
    <phoneticPr fontId="2"/>
  </si>
  <si>
    <t>右列：１年生</t>
    <rPh sb="0" eb="1">
      <t>ミギ</t>
    </rPh>
    <rPh sb="1" eb="2">
      <t>レツ</t>
    </rPh>
    <rPh sb="4" eb="6">
      <t>ネンセイ</t>
    </rPh>
    <phoneticPr fontId="2"/>
  </si>
  <si>
    <t>Ｗ　＠2000　×</t>
    <phoneticPr fontId="2"/>
  </si>
  <si>
    <t>総合選手権大会（高校の部）で男女ともにダブルスベスト１６以上、シングルスベスト８以上の成績を収めた者</t>
    <rPh sb="0" eb="2">
      <t>ソウゴウ</t>
    </rPh>
    <rPh sb="2" eb="5">
      <t>センシュケン</t>
    </rPh>
    <rPh sb="5" eb="7">
      <t>タイカイ</t>
    </rPh>
    <rPh sb="8" eb="10">
      <t>コウコウ</t>
    </rPh>
    <rPh sb="11" eb="12">
      <t>ブ</t>
    </rPh>
    <rPh sb="14" eb="16">
      <t>ダンジョ</t>
    </rPh>
    <rPh sb="28" eb="30">
      <t>イジョウ</t>
    </rPh>
    <rPh sb="40" eb="42">
      <t>イジョウ</t>
    </rPh>
    <rPh sb="43" eb="45">
      <t>セイセキ</t>
    </rPh>
    <rPh sb="46" eb="47">
      <t>オサ</t>
    </rPh>
    <rPh sb="49" eb="50">
      <t>モノ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</si>
</sst>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0;0;"/>
  </numFmts>
  <fonts count="36" x14ac:knownFonts="1">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20"/>
      <name val="ＭＳ Ｐ明朝"/>
      <family val="1"/>
      <charset val="128"/>
    </font>
    <font>
      <sz val="18"/>
      <name val="ＭＳ Ｐ明朝"/>
      <family val="1"/>
      <charset val="128"/>
    </font>
    <font>
      <sz val="12"/>
      <name val="Wingdings"/>
      <charset val="2"/>
    </font>
    <font>
      <sz val="16"/>
      <name val="ＭＳ Ｐゴシック"/>
      <family val="3"/>
      <charset val="128"/>
    </font>
    <font>
      <b/>
      <sz val="14"/>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8"/>
      <name val="ＭＳ 明朝"/>
      <family val="1"/>
      <charset val="128"/>
    </font>
    <font>
      <sz val="11"/>
      <color indexed="17"/>
      <name val="ＭＳ Ｐゴシック"/>
      <family val="3"/>
      <charset val="128"/>
    </font>
    <font>
      <b/>
      <sz val="12"/>
      <name val="ＭＳ Ｐゴシック"/>
      <family val="3"/>
      <charset val="128"/>
    </font>
    <font>
      <b/>
      <sz val="11"/>
      <name val="ＭＳ Ｐゴシック"/>
      <family val="3"/>
      <charset val="128"/>
    </font>
    <font>
      <b/>
      <sz val="15"/>
      <name val="ＭＳ Ｐゴシック"/>
      <family val="3"/>
      <charset val="128"/>
    </font>
    <font>
      <sz val="7"/>
      <name val="ＭＳ Ｐゴシック"/>
      <family val="3"/>
      <charset val="128"/>
    </font>
    <font>
      <b/>
      <i/>
      <u/>
      <sz val="16"/>
      <name val="ＭＳ Ｐゴシック"/>
      <family val="3"/>
      <charset val="128"/>
    </font>
    <font>
      <sz val="11"/>
      <color theme="1"/>
      <name val="ＭＳ Ｐゴシック"/>
      <family val="3"/>
      <charset val="128"/>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995ED"/>
        <bgColor indexed="64"/>
      </patternFill>
    </fill>
    <fill>
      <patternFill patternType="solid">
        <fgColor rgb="FFFF0000"/>
        <bgColor indexed="64"/>
      </patternFill>
    </fill>
    <fill>
      <patternFill patternType="solid">
        <fgColor rgb="FFCCFFCC"/>
        <bgColor indexed="64"/>
      </patternFill>
    </fill>
    <fill>
      <patternFill patternType="solid">
        <fgColor rgb="FFFFC000"/>
        <bgColor indexed="64"/>
      </patternFill>
    </fill>
    <fill>
      <patternFill patternType="solid">
        <fgColor theme="3" tint="0.59999389629810485"/>
        <bgColor indexed="64"/>
      </patternFill>
    </fill>
  </fills>
  <borders count="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dotted">
        <color indexed="64"/>
      </left>
      <right/>
      <top/>
      <bottom style="medium">
        <color indexed="64"/>
      </bottom>
      <diagonal/>
    </border>
    <border>
      <left/>
      <right style="dotted">
        <color indexed="64"/>
      </right>
      <top/>
      <bottom style="medium">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s>
  <cellStyleXfs count="49">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0" fontId="28" fillId="0" borderId="0">
      <alignment vertical="center"/>
    </xf>
    <xf numFmtId="0" fontId="35" fillId="0" borderId="0">
      <alignment vertical="center"/>
    </xf>
    <xf numFmtId="0" fontId="1" fillId="0" borderId="0">
      <alignment vertical="center"/>
    </xf>
    <xf numFmtId="0" fontId="29" fillId="4" borderId="0" applyNumberFormat="0" applyBorder="0" applyAlignment="0" applyProtection="0">
      <alignment vertical="center"/>
    </xf>
  </cellStyleXfs>
  <cellXfs count="242">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distributed"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8" fillId="0" borderId="0" xfId="0" applyFont="1" applyAlignment="1">
      <alignment horizontal="right" vertical="center"/>
    </xf>
    <xf numFmtId="0" fontId="8"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left" vertical="center"/>
    </xf>
    <xf numFmtId="0" fontId="6" fillId="0" borderId="21" xfId="0" applyFont="1" applyBorder="1" applyAlignment="1">
      <alignment horizontal="center" vertical="center"/>
    </xf>
    <xf numFmtId="0" fontId="6" fillId="0" borderId="24" xfId="0" applyFont="1" applyBorder="1">
      <alignment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30" xfId="0" applyFont="1" applyBorder="1" applyAlignment="1">
      <alignment horizontal="center" vertical="center"/>
    </xf>
    <xf numFmtId="0" fontId="6" fillId="0" borderId="0" xfId="0" applyFont="1" applyAlignment="1">
      <alignment horizontal="center" vertical="center"/>
    </xf>
    <xf numFmtId="0" fontId="6" fillId="0" borderId="31" xfId="0" applyFont="1" applyBorder="1" applyAlignment="1">
      <alignment horizontal="right"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10"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6" fillId="0" borderId="31" xfId="0" applyFont="1" applyBorder="1">
      <alignment vertical="center"/>
    </xf>
    <xf numFmtId="0" fontId="6" fillId="0" borderId="39" xfId="0" applyFont="1" applyBorder="1" applyAlignment="1">
      <alignment horizontal="center" vertical="center"/>
    </xf>
    <xf numFmtId="0" fontId="6" fillId="0" borderId="40" xfId="0" applyFont="1" applyBorder="1">
      <alignment vertical="center"/>
    </xf>
    <xf numFmtId="0" fontId="6" fillId="0" borderId="41" xfId="0" applyFont="1" applyBorder="1" applyAlignment="1">
      <alignment horizontal="center" vertical="center"/>
    </xf>
    <xf numFmtId="0" fontId="6" fillId="0" borderId="38" xfId="0" applyFont="1" applyBorder="1">
      <alignment vertical="center"/>
    </xf>
    <xf numFmtId="0" fontId="6" fillId="0" borderId="43" xfId="0" applyFont="1" applyBorder="1" applyAlignment="1">
      <alignment horizontal="center" vertical="center"/>
    </xf>
    <xf numFmtId="0" fontId="6" fillId="0" borderId="24"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24" borderId="15" xfId="0" applyFont="1" applyFill="1" applyBorder="1" applyAlignment="1" applyProtection="1">
      <alignment horizontal="center" vertical="center"/>
      <protection locked="0"/>
    </xf>
    <xf numFmtId="0" fontId="6" fillId="24" borderId="16" xfId="0" applyFont="1" applyFill="1" applyBorder="1" applyAlignment="1" applyProtection="1">
      <alignment horizontal="center" vertical="center"/>
      <protection locked="0"/>
    </xf>
    <xf numFmtId="0" fontId="6" fillId="24" borderId="35" xfId="0" applyFont="1" applyFill="1" applyBorder="1" applyAlignment="1" applyProtection="1">
      <alignment horizontal="center" vertical="center"/>
      <protection locked="0"/>
    </xf>
    <xf numFmtId="0" fontId="6" fillId="24" borderId="34" xfId="0" applyFont="1" applyFill="1" applyBorder="1" applyAlignment="1" applyProtection="1">
      <alignment horizontal="center" vertical="center"/>
      <protection locked="0"/>
    </xf>
    <xf numFmtId="0" fontId="6" fillId="24" borderId="41" xfId="0" applyFont="1" applyFill="1" applyBorder="1" applyAlignment="1" applyProtection="1">
      <alignment horizontal="center" vertical="center"/>
      <protection locked="0"/>
    </xf>
    <xf numFmtId="0" fontId="1" fillId="0" borderId="0" xfId="0" applyFont="1">
      <alignment vertical="center"/>
    </xf>
    <xf numFmtId="0" fontId="6" fillId="24" borderId="49" xfId="0" applyFont="1" applyFill="1" applyBorder="1" applyAlignment="1" applyProtection="1">
      <alignment horizontal="center" vertical="center"/>
      <protection locked="0"/>
    </xf>
    <xf numFmtId="0" fontId="6" fillId="0" borderId="38" xfId="0" applyFont="1" applyBorder="1" applyAlignment="1">
      <alignment horizontal="left" vertical="center"/>
    </xf>
    <xf numFmtId="0" fontId="6" fillId="24" borderId="50" xfId="0" applyFont="1" applyFill="1" applyBorder="1" applyAlignment="1" applyProtection="1">
      <alignment horizontal="center" vertical="center"/>
      <protection locked="0"/>
    </xf>
    <xf numFmtId="0" fontId="6" fillId="0" borderId="52" xfId="0" applyFont="1" applyBorder="1" applyAlignment="1">
      <alignment horizontal="center" vertical="center"/>
    </xf>
    <xf numFmtId="0" fontId="6" fillId="24" borderId="53" xfId="0" applyFont="1" applyFill="1" applyBorder="1" applyAlignment="1" applyProtection="1">
      <alignment horizontal="center" vertical="center"/>
      <protection locked="0"/>
    </xf>
    <xf numFmtId="0" fontId="6" fillId="0" borderId="54" xfId="0" applyFont="1" applyBorder="1" applyAlignment="1">
      <alignment horizontal="center" vertical="center"/>
    </xf>
    <xf numFmtId="0" fontId="1" fillId="24" borderId="0" xfId="0" applyFont="1" applyFill="1">
      <alignment vertical="center"/>
    </xf>
    <xf numFmtId="0" fontId="1" fillId="25" borderId="0" xfId="0" applyFont="1" applyFill="1">
      <alignment vertical="center"/>
    </xf>
    <xf numFmtId="0" fontId="6" fillId="0" borderId="39" xfId="0" applyFont="1" applyBorder="1" applyAlignment="1">
      <alignment horizontal="distributed" vertical="center" justifyLastLine="1"/>
    </xf>
    <xf numFmtId="0" fontId="6" fillId="0" borderId="34" xfId="0" applyFont="1" applyBorder="1" applyAlignment="1">
      <alignment horizontal="distributed" vertical="center" justifyLastLine="1"/>
    </xf>
    <xf numFmtId="0" fontId="6" fillId="0" borderId="37" xfId="0" applyFont="1" applyBorder="1" applyAlignment="1">
      <alignment horizontal="distributed" vertical="center" justifyLastLine="1"/>
    </xf>
    <xf numFmtId="0" fontId="1" fillId="27" borderId="0" xfId="0" applyFont="1" applyFill="1">
      <alignment vertical="center"/>
    </xf>
    <xf numFmtId="0" fontId="0" fillId="27" borderId="0" xfId="0" applyFill="1">
      <alignment vertical="center"/>
    </xf>
    <xf numFmtId="0" fontId="0" fillId="0" borderId="47" xfId="0" applyBorder="1" applyAlignment="1">
      <alignment horizontal="center" vertical="center"/>
    </xf>
    <xf numFmtId="0" fontId="0" fillId="0" borderId="32" xfId="0" applyBorder="1" applyAlignment="1">
      <alignment horizontal="center" vertical="center"/>
    </xf>
    <xf numFmtId="0" fontId="6" fillId="24" borderId="39" xfId="0" applyFont="1" applyFill="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left" vertical="center"/>
    </xf>
    <xf numFmtId="177" fontId="6" fillId="0" borderId="0" xfId="0" applyNumberFormat="1" applyFont="1" applyAlignment="1">
      <alignment horizontal="center" vertical="center"/>
    </xf>
    <xf numFmtId="0" fontId="6" fillId="0" borderId="17" xfId="0" applyFont="1" applyBorder="1" applyAlignment="1">
      <alignment horizontal="center" vertical="center"/>
    </xf>
    <xf numFmtId="0" fontId="0" fillId="0" borderId="21" xfId="0" applyBorder="1" applyAlignment="1">
      <alignment horizontal="center" vertical="center"/>
    </xf>
    <xf numFmtId="177" fontId="6" fillId="0" borderId="40" xfId="0" applyNumberFormat="1" applyFont="1" applyBorder="1" applyAlignment="1">
      <alignment horizontal="center" vertical="center"/>
    </xf>
    <xf numFmtId="177" fontId="6" fillId="0" borderId="38" xfId="0" applyNumberFormat="1" applyFont="1" applyBorder="1" applyAlignment="1">
      <alignment horizontal="center" vertical="center"/>
    </xf>
    <xf numFmtId="177" fontId="6" fillId="0" borderId="32" xfId="0" applyNumberFormat="1" applyFont="1" applyBorder="1" applyAlignment="1">
      <alignment horizontal="center" vertical="center"/>
    </xf>
    <xf numFmtId="177" fontId="6" fillId="0" borderId="26" xfId="0" applyNumberFormat="1" applyFont="1" applyBorder="1" applyAlignment="1">
      <alignment horizontal="center" vertical="center"/>
    </xf>
    <xf numFmtId="0" fontId="32" fillId="0" borderId="0" xfId="0" applyFont="1" applyAlignment="1">
      <alignment horizontal="center" vertical="center"/>
    </xf>
    <xf numFmtId="0" fontId="32" fillId="28" borderId="20" xfId="0" applyFont="1" applyFill="1" applyBorder="1" applyAlignment="1">
      <alignment horizontal="center" vertical="center"/>
    </xf>
    <xf numFmtId="0" fontId="0" fillId="25" borderId="0" xfId="0" applyFill="1">
      <alignment vertical="center"/>
    </xf>
    <xf numFmtId="0" fontId="0" fillId="24" borderId="0" xfId="0" applyFill="1">
      <alignment vertical="center"/>
    </xf>
    <xf numFmtId="0" fontId="1" fillId="0" borderId="0" xfId="0" applyFont="1" applyAlignment="1">
      <alignment horizontal="right" vertical="center"/>
    </xf>
    <xf numFmtId="0" fontId="30" fillId="0" borderId="20" xfId="0" applyFont="1" applyBorder="1" applyAlignment="1">
      <alignment horizontal="center" vertical="center" shrinkToFit="1"/>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3" fillId="0" borderId="0" xfId="0" applyFont="1">
      <alignment vertical="center"/>
    </xf>
    <xf numFmtId="0" fontId="0" fillId="29" borderId="0" xfId="0" applyFill="1">
      <alignment vertical="center"/>
    </xf>
    <xf numFmtId="0" fontId="1" fillId="29" borderId="0" xfId="0" applyFont="1" applyFill="1">
      <alignment vertical="center"/>
    </xf>
    <xf numFmtId="0" fontId="32" fillId="28" borderId="60" xfId="0" applyFont="1" applyFill="1" applyBorder="1" applyAlignment="1">
      <alignment horizontal="center" vertical="center"/>
    </xf>
    <xf numFmtId="0" fontId="32" fillId="28" borderId="61" xfId="0" applyFont="1" applyFill="1" applyBorder="1" applyAlignment="1">
      <alignment horizontal="center" vertical="center"/>
    </xf>
    <xf numFmtId="0" fontId="32" fillId="28" borderId="62" xfId="0" applyFont="1" applyFill="1" applyBorder="1" applyAlignment="1">
      <alignment horizontal="center" vertical="center"/>
    </xf>
    <xf numFmtId="0" fontId="32" fillId="28" borderId="63" xfId="0" applyFont="1" applyFill="1" applyBorder="1" applyAlignment="1">
      <alignment horizontal="center" vertical="center"/>
    </xf>
    <xf numFmtId="0" fontId="6" fillId="0" borderId="64" xfId="0" applyFont="1" applyBorder="1" applyAlignment="1">
      <alignment horizontal="center" vertical="center"/>
    </xf>
    <xf numFmtId="0" fontId="0" fillId="30" borderId="0" xfId="0" applyFill="1">
      <alignment vertical="center"/>
    </xf>
    <xf numFmtId="0" fontId="0" fillId="0" borderId="0" xfId="0" applyAlignment="1">
      <alignment vertical="center" wrapText="1"/>
    </xf>
    <xf numFmtId="0" fontId="31" fillId="0" borderId="0" xfId="0" applyFont="1" applyAlignment="1">
      <alignment horizontal="left" vertical="center" wrapText="1"/>
    </xf>
    <xf numFmtId="0" fontId="31" fillId="0" borderId="0" xfId="0" applyFont="1" applyAlignment="1">
      <alignment horizontal="left" vertical="center"/>
    </xf>
    <xf numFmtId="0" fontId="0" fillId="0" borderId="11" xfId="0" applyBorder="1" applyAlignment="1">
      <alignment horizontal="distributed" vertical="center" justifyLastLine="1"/>
    </xf>
    <xf numFmtId="0" fontId="30" fillId="24" borderId="15" xfId="0" applyFont="1" applyFill="1" applyBorder="1" applyAlignment="1" applyProtection="1">
      <alignment horizontal="center" vertical="center" justifyLastLine="1"/>
      <protection locked="0"/>
    </xf>
    <xf numFmtId="0" fontId="0" fillId="0" borderId="15" xfId="0" applyBorder="1" applyAlignment="1">
      <alignment horizontal="center" vertical="center"/>
    </xf>
    <xf numFmtId="0" fontId="0" fillId="0" borderId="15" xfId="0" applyBorder="1" applyAlignment="1">
      <alignment horizontal="center" vertical="center" shrinkToFit="1"/>
    </xf>
    <xf numFmtId="0" fontId="0" fillId="24" borderId="15" xfId="0" applyFill="1" applyBorder="1" applyAlignment="1" applyProtection="1">
      <alignment horizontal="center" vertical="center" justifyLastLine="1"/>
      <protection locked="0"/>
    </xf>
    <xf numFmtId="0" fontId="0" fillId="0" borderId="49" xfId="0" applyBorder="1" applyAlignment="1">
      <alignment horizontal="center" vertical="center"/>
    </xf>
    <xf numFmtId="0" fontId="6" fillId="0" borderId="25" xfId="0" applyFont="1" applyBorder="1" applyAlignment="1">
      <alignment horizontal="center" vertical="center"/>
    </xf>
    <xf numFmtId="0" fontId="0" fillId="0" borderId="55" xfId="0" applyBorder="1" applyAlignment="1">
      <alignment horizontal="center" vertical="center" shrinkToFit="1"/>
    </xf>
    <xf numFmtId="0" fontId="6" fillId="0" borderId="55"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6" xfId="0" applyFont="1" applyBorder="1" applyAlignment="1">
      <alignment horizontal="center" vertical="center" shrinkToFit="1"/>
    </xf>
    <xf numFmtId="0" fontId="0" fillId="0" borderId="16" xfId="0" applyBorder="1" applyAlignment="1">
      <alignment horizontal="center" vertical="center"/>
    </xf>
    <xf numFmtId="0" fontId="0" fillId="0" borderId="29" xfId="0" applyBorder="1" applyAlignment="1">
      <alignment horizontal="center" vertical="center"/>
    </xf>
    <xf numFmtId="0" fontId="6" fillId="0" borderId="45"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22" xfId="0" applyFont="1" applyBorder="1" applyAlignment="1">
      <alignment horizontal="center" vertical="center" shrinkToFit="1"/>
    </xf>
    <xf numFmtId="0" fontId="0" fillId="0" borderId="28" xfId="0" applyBorder="1" applyAlignment="1">
      <alignment horizontal="center" vertical="center" shrinkToFit="1"/>
    </xf>
    <xf numFmtId="0" fontId="6" fillId="0" borderId="51" xfId="0" applyFont="1" applyBorder="1" applyAlignment="1">
      <alignment horizontal="center" vertical="center" shrinkToFit="1"/>
    </xf>
    <xf numFmtId="0" fontId="6" fillId="0" borderId="50"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53" xfId="0" applyFont="1" applyBorder="1" applyAlignment="1">
      <alignment horizontal="center" vertical="center" shrinkToFit="1"/>
    </xf>
    <xf numFmtId="0" fontId="6" fillId="0" borderId="11" xfId="0" applyFont="1" applyBorder="1" applyAlignment="1">
      <alignment horizontal="center" vertical="center"/>
    </xf>
    <xf numFmtId="0" fontId="0" fillId="0" borderId="10" xfId="0" applyBorder="1" applyAlignment="1">
      <alignment horizontal="center" vertical="center"/>
    </xf>
    <xf numFmtId="0" fontId="31" fillId="0" borderId="23" xfId="0" applyFont="1" applyBorder="1" applyAlignment="1">
      <alignment vertical="center" wrapText="1"/>
    </xf>
    <xf numFmtId="0" fontId="30" fillId="0" borderId="0" xfId="0" applyFont="1" applyAlignment="1">
      <alignment horizontal="center" vertical="center"/>
    </xf>
    <xf numFmtId="0" fontId="30" fillId="0" borderId="0" xfId="0" applyFont="1" applyAlignment="1">
      <alignment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left" vertical="center" justifyLastLine="1"/>
    </xf>
    <xf numFmtId="0" fontId="0" fillId="0" borderId="19" xfId="0" applyBorder="1" applyAlignment="1">
      <alignment horizontal="left" vertical="center" justifyLastLine="1"/>
    </xf>
    <xf numFmtId="0" fontId="0" fillId="31" borderId="15" xfId="47" applyFont="1" applyFill="1" applyBorder="1" applyAlignment="1" applyProtection="1">
      <alignment horizontal="center" vertical="center"/>
      <protection locked="0"/>
    </xf>
    <xf numFmtId="0" fontId="0" fillId="31" borderId="16" xfId="47" applyFont="1" applyFill="1" applyBorder="1" applyAlignment="1" applyProtection="1">
      <alignment horizontal="center" vertical="center"/>
      <protection locked="0"/>
    </xf>
    <xf numFmtId="0" fontId="0" fillId="0" borderId="15" xfId="47" applyFont="1" applyBorder="1" applyAlignment="1">
      <alignment horizontal="center" vertical="center"/>
    </xf>
    <xf numFmtId="177" fontId="6" fillId="0" borderId="70" xfId="0" applyNumberFormat="1" applyFont="1" applyBorder="1" applyAlignment="1">
      <alignment horizontal="center" vertical="center"/>
    </xf>
    <xf numFmtId="177" fontId="6" fillId="0" borderId="71" xfId="0" applyNumberFormat="1" applyFont="1" applyBorder="1" applyAlignment="1">
      <alignment horizontal="center" vertical="center"/>
    </xf>
    <xf numFmtId="177" fontId="6" fillId="0" borderId="72" xfId="0" applyNumberFormat="1" applyFont="1" applyBorder="1" applyAlignment="1">
      <alignment horizontal="center" vertical="center"/>
    </xf>
    <xf numFmtId="177" fontId="6" fillId="0" borderId="73" xfId="0" applyNumberFormat="1" applyFont="1" applyBorder="1" applyAlignment="1">
      <alignment horizontal="center" vertical="center"/>
    </xf>
    <xf numFmtId="0" fontId="6" fillId="0" borderId="67" xfId="0" applyFont="1" applyBorder="1" applyAlignment="1">
      <alignment horizontal="center" vertical="center"/>
    </xf>
    <xf numFmtId="0" fontId="11" fillId="32" borderId="0" xfId="0" applyFont="1" applyFill="1">
      <alignment vertical="center"/>
    </xf>
    <xf numFmtId="0" fontId="6" fillId="32" borderId="0" xfId="0" applyFont="1" applyFill="1" applyAlignment="1">
      <alignment horizontal="left" vertical="center"/>
    </xf>
    <xf numFmtId="0" fontId="30" fillId="32" borderId="20" xfId="0" applyFont="1" applyFill="1" applyBorder="1" applyAlignment="1">
      <alignment horizontal="center" vertical="center"/>
    </xf>
    <xf numFmtId="0" fontId="11" fillId="33" borderId="0" xfId="0" applyFont="1" applyFill="1">
      <alignment vertical="center"/>
    </xf>
    <xf numFmtId="0" fontId="6" fillId="33" borderId="0" xfId="0" applyFont="1" applyFill="1" applyAlignment="1">
      <alignment horizontal="left" vertical="center"/>
    </xf>
    <xf numFmtId="0" fontId="30" fillId="33" borderId="20" xfId="0" applyFont="1" applyFill="1" applyBorder="1" applyAlignment="1">
      <alignment horizontal="center" vertical="center"/>
    </xf>
    <xf numFmtId="0" fontId="34" fillId="0" borderId="0" xfId="0" applyFont="1" applyAlignment="1">
      <alignment horizontal="left" vertical="top" wrapText="1"/>
    </xf>
    <xf numFmtId="0" fontId="0" fillId="0" borderId="0" xfId="0" applyAlignment="1">
      <alignment horizontal="center" vertical="center"/>
    </xf>
    <xf numFmtId="0" fontId="0" fillId="0" borderId="15" xfId="0" applyBorder="1" applyAlignment="1">
      <alignment horizontal="center" vertical="center"/>
    </xf>
    <xf numFmtId="0" fontId="0" fillId="24" borderId="17" xfId="0" applyFill="1" applyBorder="1" applyAlignment="1" applyProtection="1">
      <alignment horizontal="center" vertical="center" shrinkToFit="1"/>
      <protection locked="0"/>
    </xf>
    <xf numFmtId="0" fontId="0" fillId="24" borderId="15" xfId="0" applyFill="1" applyBorder="1" applyAlignment="1" applyProtection="1">
      <alignment horizontal="center" vertical="center" shrinkToFit="1"/>
      <protection locked="0"/>
    </xf>
    <xf numFmtId="0" fontId="0" fillId="24" borderId="33" xfId="0" applyFill="1" applyBorder="1" applyAlignment="1" applyProtection="1">
      <alignment horizontal="center" vertical="center" shrinkToFit="1"/>
      <protection locked="0"/>
    </xf>
    <xf numFmtId="0" fontId="0" fillId="24" borderId="15" xfId="0" applyFill="1" applyBorder="1" applyAlignment="1" applyProtection="1">
      <alignment horizontal="center" vertical="center" justifyLastLine="1"/>
      <protection locked="0"/>
    </xf>
    <xf numFmtId="0" fontId="11" fillId="0" borderId="0" xfId="0" applyFont="1" applyAlignment="1">
      <alignment horizontal="center" vertical="center"/>
    </xf>
    <xf numFmtId="0" fontId="0" fillId="24" borderId="18" xfId="0" applyFill="1" applyBorder="1" applyAlignment="1" applyProtection="1">
      <alignment horizontal="center" vertical="center" shrinkToFit="1"/>
      <protection locked="0"/>
    </xf>
    <xf numFmtId="0" fontId="0" fillId="24" borderId="49" xfId="0" applyFill="1" applyBorder="1" applyAlignment="1" applyProtection="1">
      <alignment horizontal="center" vertical="center" shrinkToFit="1"/>
      <protection locked="0"/>
    </xf>
    <xf numFmtId="0" fontId="0" fillId="24" borderId="10" xfId="0" applyFill="1" applyBorder="1" applyAlignment="1" applyProtection="1">
      <alignment horizontal="center" vertical="center" shrinkToFit="1"/>
      <protection locked="0"/>
    </xf>
    <xf numFmtId="0" fontId="0" fillId="0" borderId="15" xfId="0" applyBorder="1" applyAlignment="1">
      <alignment horizontal="center" vertical="center" shrinkToFit="1"/>
    </xf>
    <xf numFmtId="0" fontId="0" fillId="0" borderId="15" xfId="0" applyBorder="1" applyAlignment="1">
      <alignment horizontal="center" vertical="center" justifyLastLine="1" shrinkToFit="1"/>
    </xf>
    <xf numFmtId="0" fontId="6" fillId="0" borderId="56" xfId="0" applyFont="1" applyBorder="1" applyAlignment="1">
      <alignment horizontal="center" vertical="center"/>
    </xf>
    <xf numFmtId="0" fontId="6" fillId="0" borderId="68" xfId="0" applyFont="1" applyBorder="1" applyAlignment="1">
      <alignment horizontal="center" vertical="center"/>
    </xf>
    <xf numFmtId="0" fontId="30" fillId="28" borderId="15" xfId="0" applyFont="1" applyFill="1" applyBorder="1" applyAlignment="1">
      <alignment horizontal="center" vertical="center"/>
    </xf>
    <xf numFmtId="0" fontId="0" fillId="24" borderId="49" xfId="0" applyFill="1" applyBorder="1" applyAlignment="1" applyProtection="1">
      <alignment horizontal="center" vertical="center"/>
      <protection locked="0"/>
    </xf>
    <xf numFmtId="0" fontId="5" fillId="0" borderId="15" xfId="0" applyFont="1" applyBorder="1" applyAlignment="1">
      <alignment horizontal="center" vertical="center"/>
    </xf>
    <xf numFmtId="0" fontId="30" fillId="0" borderId="0" xfId="0" applyFont="1" applyAlignment="1">
      <alignment horizontal="center" vertical="center" shrinkToFit="1"/>
    </xf>
    <xf numFmtId="176" fontId="0" fillId="0" borderId="15" xfId="0" applyNumberFormat="1" applyBorder="1" applyAlignment="1">
      <alignment horizontal="center" vertical="center" justifyLastLine="1"/>
    </xf>
    <xf numFmtId="176" fontId="0" fillId="0" borderId="33" xfId="0" applyNumberFormat="1" applyBorder="1" applyAlignment="1">
      <alignment horizontal="center" vertical="center" justifyLastLine="1"/>
    </xf>
    <xf numFmtId="49" fontId="0" fillId="0" borderId="15" xfId="0" applyNumberFormat="1" applyBorder="1" applyAlignment="1">
      <alignment horizontal="center" vertical="center" justifyLastLine="1"/>
    </xf>
    <xf numFmtId="49" fontId="0" fillId="0" borderId="15" xfId="0" applyNumberFormat="1" applyBorder="1" applyAlignment="1">
      <alignment horizontal="center" vertical="center"/>
    </xf>
    <xf numFmtId="49" fontId="0" fillId="31" borderId="15" xfId="0" applyNumberFormat="1" applyFill="1" applyBorder="1" applyAlignment="1" applyProtection="1">
      <alignment horizontal="center" vertical="center" justifyLastLine="1"/>
      <protection locked="0"/>
    </xf>
    <xf numFmtId="49" fontId="0" fillId="31" borderId="31" xfId="0" applyNumberFormat="1" applyFill="1" applyBorder="1" applyAlignment="1" applyProtection="1">
      <alignment horizontal="center" vertical="center"/>
      <protection locked="0"/>
    </xf>
    <xf numFmtId="49" fontId="0" fillId="31" borderId="32" xfId="0" applyNumberFormat="1" applyFill="1" applyBorder="1" applyAlignment="1" applyProtection="1">
      <alignment horizontal="center" vertical="center"/>
      <protection locked="0"/>
    </xf>
    <xf numFmtId="49" fontId="0" fillId="31" borderId="17" xfId="0" applyNumberFormat="1" applyFill="1" applyBorder="1" applyAlignment="1" applyProtection="1">
      <alignment horizontal="center" vertical="center"/>
      <protection locked="0"/>
    </xf>
    <xf numFmtId="176" fontId="0" fillId="31" borderId="15" xfId="0" applyNumberFormat="1" applyFill="1" applyBorder="1" applyAlignment="1" applyProtection="1">
      <alignment horizontal="center" vertical="center" justifyLastLine="1"/>
      <protection locked="0"/>
    </xf>
    <xf numFmtId="176" fontId="0" fillId="31" borderId="33" xfId="0" applyNumberFormat="1" applyFill="1" applyBorder="1" applyAlignment="1" applyProtection="1">
      <alignment horizontal="center" vertical="center" justifyLastLine="1"/>
      <protection locked="0"/>
    </xf>
    <xf numFmtId="0" fontId="0" fillId="0" borderId="39" xfId="0" applyBorder="1" applyAlignment="1">
      <alignment horizontal="distributed" vertical="center" justifyLastLine="1"/>
    </xf>
    <xf numFmtId="0" fontId="0" fillId="0" borderId="11" xfId="0" applyBorder="1" applyAlignment="1">
      <alignment horizontal="distributed" vertical="center" justifyLastLine="1"/>
    </xf>
    <xf numFmtId="0" fontId="0" fillId="24" borderId="15" xfId="0" applyFill="1" applyBorder="1" applyAlignment="1" applyProtection="1">
      <alignment horizontal="center" vertical="center"/>
      <protection locked="0"/>
    </xf>
    <xf numFmtId="0" fontId="0" fillId="24" borderId="19" xfId="0" applyFill="1" applyBorder="1" applyAlignment="1" applyProtection="1">
      <alignment horizontal="center" vertical="center" shrinkToFit="1"/>
      <protection locked="0"/>
    </xf>
    <xf numFmtId="0" fontId="0" fillId="24" borderId="16" xfId="0" applyFill="1" applyBorder="1" applyAlignment="1" applyProtection="1">
      <alignment horizontal="center" vertical="center" shrinkToFit="1"/>
      <protection locked="0"/>
    </xf>
    <xf numFmtId="0" fontId="0" fillId="24" borderId="36" xfId="0" applyFill="1" applyBorder="1" applyAlignment="1" applyProtection="1">
      <alignment horizontal="center" vertical="center" shrinkToFit="1"/>
      <protection locked="0"/>
    </xf>
    <xf numFmtId="49" fontId="0" fillId="0" borderId="11" xfId="0" applyNumberFormat="1" applyBorder="1" applyAlignment="1">
      <alignment horizontal="center" vertical="center" justifyLastLine="1"/>
    </xf>
    <xf numFmtId="49" fontId="0" fillId="0" borderId="11" xfId="0" applyNumberFormat="1" applyBorder="1" applyAlignment="1">
      <alignment horizontal="center" vertical="center"/>
    </xf>
    <xf numFmtId="0" fontId="0" fillId="0" borderId="11" xfId="0" applyBorder="1" applyAlignment="1">
      <alignment horizontal="center" vertical="center" justifyLastLine="1"/>
    </xf>
    <xf numFmtId="0" fontId="0" fillId="0" borderId="10" xfId="0" applyBorder="1" applyAlignment="1">
      <alignment horizontal="center" vertical="center" justifyLastLine="1"/>
    </xf>
    <xf numFmtId="0" fontId="30" fillId="0" borderId="0" xfId="0" applyFont="1" applyAlignment="1">
      <alignment horizontal="left" vertical="center" wrapText="1"/>
    </xf>
    <xf numFmtId="0" fontId="30" fillId="0" borderId="0" xfId="0" applyFont="1" applyAlignment="1">
      <alignment horizontal="left" vertical="center"/>
    </xf>
    <xf numFmtId="0" fontId="30" fillId="0" borderId="47" xfId="0" applyFont="1" applyBorder="1" applyAlignment="1">
      <alignment horizontal="left" vertical="center" wrapText="1"/>
    </xf>
    <xf numFmtId="0" fontId="0" fillId="0" borderId="13" xfId="0" applyBorder="1" applyAlignment="1">
      <alignment horizontal="center" vertical="center" justifyLastLine="1"/>
    </xf>
    <xf numFmtId="0" fontId="0" fillId="0" borderId="17" xfId="0" applyBorder="1" applyAlignment="1">
      <alignment horizontal="center" vertical="center" justifyLastLine="1"/>
    </xf>
    <xf numFmtId="49" fontId="0" fillId="31" borderId="15" xfId="0" applyNumberFormat="1" applyFill="1" applyBorder="1" applyAlignment="1" applyProtection="1">
      <alignment horizontal="center" vertical="center"/>
      <protection locked="0"/>
    </xf>
    <xf numFmtId="49" fontId="0" fillId="31" borderId="16" xfId="0" applyNumberFormat="1" applyFill="1" applyBorder="1" applyAlignment="1" applyProtection="1">
      <alignment horizontal="center" vertical="center" justifyLastLine="1"/>
      <protection locked="0"/>
    </xf>
    <xf numFmtId="49" fontId="0" fillId="31" borderId="16" xfId="0" applyNumberFormat="1" applyFill="1" applyBorder="1" applyAlignment="1" applyProtection="1">
      <alignment horizontal="center" vertical="center"/>
      <protection locked="0"/>
    </xf>
    <xf numFmtId="176" fontId="0" fillId="31" borderId="16" xfId="0" applyNumberFormat="1" applyFill="1" applyBorder="1" applyAlignment="1" applyProtection="1">
      <alignment horizontal="center" vertical="center" justifyLastLine="1"/>
      <protection locked="0"/>
    </xf>
    <xf numFmtId="176" fontId="0" fillId="31" borderId="36" xfId="0" applyNumberFormat="1" applyFill="1" applyBorder="1" applyAlignment="1" applyProtection="1">
      <alignment horizontal="center" vertical="center" justifyLastLine="1"/>
      <protection locked="0"/>
    </xf>
    <xf numFmtId="0" fontId="6" fillId="24" borderId="25" xfId="0" applyFont="1" applyFill="1" applyBorder="1" applyAlignment="1" applyProtection="1">
      <alignment horizontal="center" vertical="center" shrinkToFit="1"/>
      <protection locked="0"/>
    </xf>
    <xf numFmtId="0" fontId="6" fillId="24" borderId="26" xfId="0" applyFont="1" applyFill="1" applyBorder="1" applyAlignment="1" applyProtection="1">
      <alignment horizontal="center" vertical="center" shrinkToFit="1"/>
      <protection locked="0"/>
    </xf>
    <xf numFmtId="0" fontId="6" fillId="0" borderId="45" xfId="0" applyFont="1" applyBorder="1" applyAlignment="1">
      <alignment horizontal="center" vertical="center" shrinkToFit="1"/>
    </xf>
    <xf numFmtId="0" fontId="6" fillId="0" borderId="40" xfId="0" applyFont="1" applyBorder="1" applyAlignment="1">
      <alignment horizontal="center" vertical="center" shrinkToFit="1"/>
    </xf>
    <xf numFmtId="0" fontId="7" fillId="0" borderId="0" xfId="0" applyFont="1" applyAlignment="1">
      <alignment horizontal="center" vertical="center"/>
    </xf>
    <xf numFmtId="0" fontId="1" fillId="0" borderId="45" xfId="0" applyFont="1" applyBorder="1" applyAlignment="1">
      <alignment horizontal="center" vertical="center" shrinkToFit="1"/>
    </xf>
    <xf numFmtId="0" fontId="1" fillId="0" borderId="40" xfId="0" applyFont="1" applyBorder="1" applyAlignment="1">
      <alignment horizontal="center" vertical="center" shrinkToFit="1"/>
    </xf>
    <xf numFmtId="0" fontId="1" fillId="0" borderId="21" xfId="0" applyFont="1" applyBorder="1" applyAlignment="1">
      <alignment horizontal="center" vertical="center" shrinkToFit="1"/>
    </xf>
    <xf numFmtId="0" fontId="6" fillId="24" borderId="25" xfId="0" applyFont="1" applyFill="1" applyBorder="1" applyAlignment="1" applyProtection="1">
      <alignment horizontal="center" vertical="center"/>
      <protection locked="0"/>
    </xf>
    <xf numFmtId="0" fontId="6" fillId="24" borderId="26" xfId="0" applyFont="1" applyFill="1" applyBorder="1" applyAlignment="1" applyProtection="1">
      <alignment horizontal="center" vertical="center"/>
      <protection locked="0"/>
    </xf>
    <xf numFmtId="0" fontId="6" fillId="24" borderId="24" xfId="0" applyFont="1" applyFill="1" applyBorder="1" applyAlignment="1" applyProtection="1">
      <alignment horizontal="center" vertical="center"/>
      <protection locked="0"/>
    </xf>
    <xf numFmtId="0" fontId="6" fillId="0" borderId="12" xfId="0" applyFont="1" applyBorder="1" applyAlignment="1">
      <alignment horizontal="distributed" vertical="distributed" justifyLastLine="1"/>
    </xf>
    <xf numFmtId="0" fontId="6" fillId="0" borderId="67" xfId="0" applyFont="1" applyBorder="1" applyAlignment="1">
      <alignment horizontal="distributed" vertical="distributed" justifyLastLine="1"/>
    </xf>
    <xf numFmtId="0" fontId="6" fillId="0" borderId="13" xfId="0" applyFont="1" applyBorder="1" applyAlignment="1">
      <alignment horizontal="distributed" vertical="distributed" justifyLastLine="1"/>
    </xf>
    <xf numFmtId="0" fontId="6" fillId="0" borderId="17" xfId="0" applyFont="1" applyBorder="1" applyAlignment="1">
      <alignment horizontal="distributed" vertical="distributed" justifyLastLine="1"/>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1" fillId="0" borderId="31" xfId="0" applyFont="1" applyBorder="1" applyAlignment="1">
      <alignment horizontal="center" vertical="center" shrinkToFit="1"/>
    </xf>
    <xf numFmtId="0" fontId="1" fillId="0" borderId="32" xfId="0" applyFont="1" applyBorder="1" applyAlignment="1">
      <alignment horizontal="center" vertical="center" shrinkToFit="1"/>
    </xf>
    <xf numFmtId="0" fontId="1" fillId="0" borderId="55" xfId="0" applyFont="1" applyBorder="1" applyAlignment="1">
      <alignment horizontal="center" vertical="center" shrinkToFit="1"/>
    </xf>
    <xf numFmtId="177" fontId="6" fillId="24" borderId="31" xfId="0" applyNumberFormat="1" applyFont="1" applyFill="1" applyBorder="1" applyAlignment="1" applyProtection="1">
      <alignment horizontal="center" vertical="center" shrinkToFit="1"/>
      <protection locked="0"/>
    </xf>
    <xf numFmtId="177" fontId="6" fillId="24" borderId="32" xfId="0" applyNumberFormat="1" applyFont="1" applyFill="1" applyBorder="1" applyAlignment="1" applyProtection="1">
      <alignment horizontal="center" vertical="center" shrinkToFit="1"/>
      <protection locked="0"/>
    </xf>
    <xf numFmtId="0" fontId="6" fillId="0" borderId="0" xfId="0" applyFont="1" applyAlignment="1">
      <alignment horizontal="center" vertical="center"/>
    </xf>
    <xf numFmtId="0" fontId="6" fillId="0" borderId="0" xfId="0" applyFont="1" applyAlignment="1">
      <alignment horizontal="center" vertical="center" shrinkToFit="1"/>
    </xf>
    <xf numFmtId="0" fontId="6" fillId="0" borderId="38" xfId="0" applyFont="1" applyBorder="1" applyAlignment="1">
      <alignment horizontal="center" vertical="center" shrinkToFit="1"/>
    </xf>
    <xf numFmtId="0" fontId="6" fillId="0" borderId="38" xfId="0" applyFont="1" applyBorder="1" applyAlignment="1">
      <alignment horizontal="left" vertical="center" shrinkToFit="1"/>
    </xf>
    <xf numFmtId="0" fontId="6" fillId="0" borderId="0" xfId="0" applyFont="1" applyAlignment="1">
      <alignment horizontal="right" vertical="center"/>
    </xf>
    <xf numFmtId="0" fontId="6" fillId="0" borderId="13" xfId="0" applyFont="1" applyBorder="1" applyAlignment="1">
      <alignment horizontal="center" vertical="center"/>
    </xf>
    <xf numFmtId="177" fontId="6" fillId="24" borderId="25" xfId="0" applyNumberFormat="1" applyFont="1" applyFill="1" applyBorder="1" applyAlignment="1" applyProtection="1">
      <alignment horizontal="center" vertical="center"/>
      <protection locked="0"/>
    </xf>
    <xf numFmtId="177" fontId="6" fillId="24" borderId="26" xfId="0" applyNumberFormat="1" applyFont="1" applyFill="1" applyBorder="1" applyAlignment="1" applyProtection="1">
      <alignment horizontal="center" vertical="center"/>
      <protection locked="0"/>
    </xf>
    <xf numFmtId="0" fontId="6" fillId="0" borderId="27" xfId="0" applyFont="1" applyBorder="1" applyAlignment="1">
      <alignment horizontal="distributed" vertical="center" justifyLastLine="1"/>
    </xf>
    <xf numFmtId="0" fontId="6" fillId="0" borderId="23" xfId="0" applyFont="1" applyBorder="1" applyAlignment="1">
      <alignment horizontal="distributed" vertical="center" justifyLastLine="1"/>
    </xf>
    <xf numFmtId="0" fontId="6" fillId="0" borderId="14" xfId="0" applyFont="1" applyBorder="1" applyAlignment="1">
      <alignment horizontal="distributed" vertical="center" justifyLastLine="1"/>
    </xf>
    <xf numFmtId="0" fontId="6" fillId="0" borderId="26" xfId="0" applyFont="1" applyBorder="1" applyAlignment="1">
      <alignment horizontal="distributed" vertical="center" justifyLastLine="1"/>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45" xfId="0" applyFont="1" applyBorder="1" applyAlignment="1">
      <alignment horizontal="center" vertical="center"/>
    </xf>
    <xf numFmtId="0" fontId="6" fillId="0" borderId="40" xfId="0" applyFont="1" applyBorder="1" applyAlignment="1">
      <alignment horizontal="center" vertical="center"/>
    </xf>
    <xf numFmtId="177" fontId="6" fillId="0" borderId="25" xfId="0" applyNumberFormat="1" applyFont="1" applyBorder="1" applyAlignment="1">
      <alignment horizontal="center" vertical="center"/>
    </xf>
    <xf numFmtId="177" fontId="6" fillId="0" borderId="26" xfId="0" applyNumberFormat="1" applyFont="1" applyBorder="1" applyAlignment="1">
      <alignment horizontal="center" vertical="center"/>
    </xf>
    <xf numFmtId="0" fontId="6" fillId="0" borderId="14" xfId="0" applyFont="1" applyBorder="1" applyAlignment="1">
      <alignment horizontal="center" vertical="center"/>
    </xf>
    <xf numFmtId="177" fontId="6" fillId="24" borderId="38" xfId="0" applyNumberFormat="1" applyFont="1" applyFill="1" applyBorder="1" applyAlignment="1" applyProtection="1">
      <alignment horizontal="center" vertical="center" shrinkToFit="1"/>
      <protection locked="0"/>
    </xf>
    <xf numFmtId="0" fontId="6" fillId="0" borderId="34" xfId="0" applyFont="1" applyBorder="1" applyAlignment="1">
      <alignment horizontal="center" vertical="center"/>
    </xf>
    <xf numFmtId="0" fontId="6" fillId="0" borderId="41" xfId="0" applyFont="1" applyBorder="1" applyAlignment="1">
      <alignment horizontal="center" vertical="center"/>
    </xf>
    <xf numFmtId="0" fontId="6" fillId="26" borderId="47" xfId="0" applyFont="1" applyFill="1" applyBorder="1" applyAlignment="1">
      <alignment horizontal="center" vertical="center" shrinkToFit="1"/>
    </xf>
    <xf numFmtId="0" fontId="6" fillId="0" borderId="69" xfId="0" applyFont="1" applyBorder="1" applyAlignment="1">
      <alignment horizontal="center" vertical="center"/>
    </xf>
    <xf numFmtId="0" fontId="6" fillId="0" borderId="35" xfId="0" applyFont="1" applyBorder="1" applyAlignment="1">
      <alignment horizontal="center" vertical="center"/>
    </xf>
    <xf numFmtId="0" fontId="6" fillId="0" borderId="12" xfId="0" applyFont="1" applyBorder="1" applyAlignment="1">
      <alignment horizontal="distributed" vertical="center" justifyLastLine="1"/>
    </xf>
    <xf numFmtId="0" fontId="6" fillId="0" borderId="67" xfId="0" applyFont="1" applyBorder="1" applyAlignment="1">
      <alignment horizontal="distributed" vertical="center" justifyLastLine="1"/>
    </xf>
    <xf numFmtId="0" fontId="6" fillId="0" borderId="19" xfId="0" applyFont="1" applyBorder="1" applyAlignment="1">
      <alignment horizontal="distributed" vertical="center" justifyLastLine="1"/>
    </xf>
    <xf numFmtId="0" fontId="6" fillId="0" borderId="37" xfId="0" applyFont="1" applyBorder="1" applyAlignment="1">
      <alignment horizontal="center" vertical="center"/>
    </xf>
    <xf numFmtId="0" fontId="30" fillId="28" borderId="20" xfId="0" applyFont="1" applyFill="1" applyBorder="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2" xr:uid="{00000000-0005-0000-0000-00002A000000}"/>
    <cellStyle name="標準 3 4" xfId="43" xr:uid="{00000000-0005-0000-0000-00002B000000}"/>
    <cellStyle name="標準 4" xfId="44" xr:uid="{00000000-0005-0000-0000-00002C000000}"/>
    <cellStyle name="標準 5" xfId="45" xr:uid="{00000000-0005-0000-0000-00002D000000}"/>
    <cellStyle name="標準 6" xfId="46" xr:uid="{00000000-0005-0000-0000-00002E000000}"/>
    <cellStyle name="標準_教育資料準備" xfId="47" xr:uid="{00000000-0005-0000-0000-00002F000000}"/>
    <cellStyle name="良い" xfId="48" builtinId="26" customBuiltin="1"/>
  </cellStyles>
  <dxfs count="0"/>
  <tableStyles count="0" defaultTableStyle="TableStyleMedium9" defaultPivotStyle="PivotStyleLight16"/>
  <colors>
    <mruColors>
      <color rgb="FFCCFFCC"/>
      <color rgb="FFCC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4"/>
  <sheetViews>
    <sheetView zoomScaleNormal="100" workbookViewId="0"/>
  </sheetViews>
  <sheetFormatPr defaultColWidth="9" defaultRowHeight="13.5" x14ac:dyDescent="0.15"/>
  <cols>
    <col min="1" max="1" width="2.5" style="43" customWidth="1"/>
    <col min="2" max="12" width="9" style="43"/>
    <col min="13" max="13" width="5.25" style="43" customWidth="1"/>
    <col min="14" max="16384" width="9" style="43"/>
  </cols>
  <sheetData>
    <row r="1" spans="2:12" s="79" customFormat="1" ht="26.25" customHeight="1" x14ac:dyDescent="0.15">
      <c r="B1" s="79" t="s">
        <v>250</v>
      </c>
    </row>
    <row r="2" spans="2:12" s="79" customFormat="1" ht="26.25" customHeight="1" x14ac:dyDescent="0.15"/>
    <row r="3" spans="2:12" s="79" customFormat="1" ht="26.25" customHeight="1" x14ac:dyDescent="0.15">
      <c r="B3" s="141" t="s">
        <v>234</v>
      </c>
      <c r="C3" s="141"/>
      <c r="D3" s="141"/>
      <c r="E3" s="141"/>
      <c r="F3" s="141"/>
      <c r="G3" s="141"/>
      <c r="H3" s="141"/>
      <c r="I3" s="141"/>
      <c r="J3" s="141"/>
      <c r="K3" s="141"/>
      <c r="L3" s="141"/>
    </row>
    <row r="4" spans="2:12" s="79" customFormat="1" ht="26.25" customHeight="1" x14ac:dyDescent="0.15">
      <c r="B4" s="141"/>
      <c r="C4" s="141"/>
      <c r="D4" s="141"/>
      <c r="E4" s="141"/>
      <c r="F4" s="141"/>
      <c r="G4" s="141"/>
      <c r="H4" s="141"/>
      <c r="I4" s="141"/>
      <c r="J4" s="141"/>
      <c r="K4" s="141"/>
      <c r="L4" s="141"/>
    </row>
    <row r="5" spans="2:12" s="79" customFormat="1" ht="26.25" customHeight="1" x14ac:dyDescent="0.15"/>
    <row r="6" spans="2:12" x14ac:dyDescent="0.15">
      <c r="B6" s="3" t="s">
        <v>173</v>
      </c>
      <c r="C6" s="73" t="s">
        <v>226</v>
      </c>
      <c r="D6" s="50"/>
      <c r="E6" s="50"/>
      <c r="F6" s="3" t="s">
        <v>178</v>
      </c>
      <c r="G6" t="s">
        <v>241</v>
      </c>
    </row>
    <row r="7" spans="2:12" x14ac:dyDescent="0.15">
      <c r="B7" s="3" t="s">
        <v>174</v>
      </c>
      <c r="C7" s="72" t="s">
        <v>233</v>
      </c>
      <c r="D7" s="51"/>
      <c r="E7" s="51"/>
      <c r="F7" s="51"/>
      <c r="G7" s="51"/>
      <c r="H7" s="51"/>
    </row>
    <row r="8" spans="2:12" x14ac:dyDescent="0.15">
      <c r="B8" s="3" t="s">
        <v>175</v>
      </c>
      <c r="C8" t="s">
        <v>184</v>
      </c>
    </row>
    <row r="9" spans="2:12" x14ac:dyDescent="0.15">
      <c r="B9" s="3" t="s">
        <v>176</v>
      </c>
      <c r="C9" s="80" t="s">
        <v>199</v>
      </c>
      <c r="D9" s="81"/>
      <c r="E9" s="81"/>
      <c r="F9" s="81"/>
      <c r="G9" s="81"/>
      <c r="H9" s="81"/>
      <c r="I9" s="81"/>
      <c r="J9" s="81"/>
      <c r="K9" s="81"/>
      <c r="L9" s="81"/>
    </row>
    <row r="10" spans="2:12" x14ac:dyDescent="0.15">
      <c r="D10"/>
      <c r="E10"/>
      <c r="F10"/>
      <c r="G10"/>
      <c r="H10"/>
      <c r="I10"/>
      <c r="J10"/>
    </row>
    <row r="11" spans="2:12" x14ac:dyDescent="0.15">
      <c r="B11" s="74"/>
    </row>
    <row r="12" spans="2:12" x14ac:dyDescent="0.15">
      <c r="B12" t="s">
        <v>171</v>
      </c>
    </row>
    <row r="13" spans="2:12" x14ac:dyDescent="0.15">
      <c r="B13" s="3" t="s">
        <v>173</v>
      </c>
      <c r="C13" t="s">
        <v>172</v>
      </c>
    </row>
    <row r="14" spans="2:12" x14ac:dyDescent="0.15">
      <c r="B14" s="3" t="s">
        <v>174</v>
      </c>
      <c r="C14" t="s">
        <v>235</v>
      </c>
    </row>
    <row r="15" spans="2:12" x14ac:dyDescent="0.15">
      <c r="B15" s="3" t="s">
        <v>175</v>
      </c>
      <c r="C15" t="s">
        <v>236</v>
      </c>
    </row>
    <row r="16" spans="2:12" x14ac:dyDescent="0.15">
      <c r="B16" s="3" t="s">
        <v>176</v>
      </c>
      <c r="C16" t="s">
        <v>237</v>
      </c>
    </row>
    <row r="17" spans="1:15" x14ac:dyDescent="0.15">
      <c r="B17" s="3"/>
      <c r="C17" s="43" t="s">
        <v>238</v>
      </c>
    </row>
    <row r="18" spans="1:15" x14ac:dyDescent="0.15">
      <c r="B18" s="3"/>
      <c r="C18" t="s">
        <v>177</v>
      </c>
    </row>
    <row r="19" spans="1:15" x14ac:dyDescent="0.15">
      <c r="B19" s="3"/>
      <c r="C19" t="s">
        <v>240</v>
      </c>
    </row>
    <row r="20" spans="1:15" x14ac:dyDescent="0.15">
      <c r="B20" s="3"/>
      <c r="C20" t="s">
        <v>242</v>
      </c>
    </row>
    <row r="21" spans="1:15" x14ac:dyDescent="0.15">
      <c r="B21" s="3"/>
      <c r="C21"/>
    </row>
    <row r="23" spans="1:15" x14ac:dyDescent="0.15">
      <c r="A23"/>
      <c r="B23"/>
      <c r="C23"/>
      <c r="D23"/>
      <c r="E23"/>
      <c r="F23"/>
      <c r="G23"/>
      <c r="H23"/>
      <c r="I23"/>
      <c r="J23"/>
      <c r="K23"/>
      <c r="L23"/>
      <c r="M23"/>
      <c r="N23"/>
      <c r="O23"/>
    </row>
    <row r="24" spans="1:15" x14ac:dyDescent="0.15">
      <c r="A24"/>
      <c r="B24"/>
      <c r="C24"/>
      <c r="D24"/>
      <c r="E24"/>
      <c r="F24"/>
      <c r="G24"/>
      <c r="H24"/>
      <c r="I24"/>
      <c r="J24"/>
      <c r="K24"/>
      <c r="L24"/>
      <c r="M24"/>
      <c r="N24"/>
      <c r="O24"/>
    </row>
    <row r="25" spans="1:15" x14ac:dyDescent="0.15">
      <c r="A25"/>
      <c r="B25"/>
      <c r="C25"/>
      <c r="D25"/>
      <c r="E25"/>
      <c r="F25"/>
      <c r="G25"/>
      <c r="H25"/>
      <c r="I25"/>
      <c r="J25"/>
      <c r="K25"/>
      <c r="L25"/>
      <c r="M25"/>
      <c r="N25"/>
      <c r="O25"/>
    </row>
    <row r="26" spans="1:15" x14ac:dyDescent="0.15">
      <c r="B26" s="43" t="s">
        <v>90</v>
      </c>
      <c r="E26" s="56" t="s">
        <v>180</v>
      </c>
      <c r="F26" s="55"/>
      <c r="G26" s="55"/>
      <c r="H26" s="55"/>
    </row>
    <row r="27" spans="1:15" x14ac:dyDescent="0.15">
      <c r="C27" s="43" t="s">
        <v>228</v>
      </c>
    </row>
    <row r="30" spans="1:15" x14ac:dyDescent="0.15">
      <c r="B30" t="s">
        <v>181</v>
      </c>
    </row>
    <row r="31" spans="1:15" x14ac:dyDescent="0.15">
      <c r="C31" t="s">
        <v>229</v>
      </c>
    </row>
    <row r="34" spans="2:8" x14ac:dyDescent="0.15">
      <c r="B34" t="s">
        <v>186</v>
      </c>
    </row>
    <row r="35" spans="2:8" x14ac:dyDescent="0.15">
      <c r="C35" t="s">
        <v>230</v>
      </c>
    </row>
    <row r="38" spans="2:8" x14ac:dyDescent="0.15">
      <c r="B38" t="s">
        <v>187</v>
      </c>
    </row>
    <row r="39" spans="2:8" x14ac:dyDescent="0.15">
      <c r="C39" t="s">
        <v>231</v>
      </c>
    </row>
    <row r="42" spans="2:8" x14ac:dyDescent="0.15">
      <c r="B42" s="43" t="s">
        <v>91</v>
      </c>
      <c r="E42" s="56" t="s">
        <v>180</v>
      </c>
      <c r="F42" s="55"/>
      <c r="G42" s="55"/>
      <c r="H42" s="55"/>
    </row>
    <row r="43" spans="2:8" x14ac:dyDescent="0.15">
      <c r="C43" t="s">
        <v>185</v>
      </c>
    </row>
    <row r="44" spans="2:8" x14ac:dyDescent="0.15">
      <c r="C44" t="s">
        <v>232</v>
      </c>
    </row>
    <row r="47" spans="2:8" x14ac:dyDescent="0.15">
      <c r="B47" t="s">
        <v>182</v>
      </c>
      <c r="E47" s="56" t="s">
        <v>180</v>
      </c>
      <c r="F47" s="55"/>
      <c r="G47" s="55"/>
      <c r="H47" s="55"/>
    </row>
    <row r="48" spans="2:8" x14ac:dyDescent="0.15">
      <c r="C48" t="s">
        <v>249</v>
      </c>
    </row>
    <row r="52" spans="2:3" x14ac:dyDescent="0.15">
      <c r="B52" t="s">
        <v>183</v>
      </c>
    </row>
    <row r="53" spans="2:3" x14ac:dyDescent="0.15">
      <c r="C53" t="s">
        <v>227</v>
      </c>
    </row>
    <row r="54" spans="2:3" x14ac:dyDescent="0.15">
      <c r="C54" t="s">
        <v>248</v>
      </c>
    </row>
  </sheetData>
  <sheetProtection formatCells="0" selectLockedCells="1"/>
  <mergeCells count="1">
    <mergeCell ref="B3:L4"/>
  </mergeCells>
  <phoneticPr fontId="2"/>
  <printOptions horizontalCentered="1" verticalCentered="1"/>
  <pageMargins left="0.78740157480314965" right="0.78740157480314965" top="0.39370078740157483" bottom="0.39370078740157483" header="0" footer="0"/>
  <pageSetup paperSize="9" scale="80"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92"/>
  <sheetViews>
    <sheetView tabSelected="1" zoomScale="80" zoomScaleNormal="80" workbookViewId="0">
      <selection activeCell="E2" sqref="E2"/>
    </sheetView>
  </sheetViews>
  <sheetFormatPr defaultRowHeight="18" x14ac:dyDescent="0.15"/>
  <cols>
    <col min="1" max="1" width="4.5" bestFit="1" customWidth="1"/>
    <col min="2" max="2" width="3.125" customWidth="1"/>
    <col min="3" max="3" width="8.5" customWidth="1"/>
    <col min="4" max="4" width="8.75" customWidth="1"/>
    <col min="5" max="5" width="11.625" customWidth="1"/>
    <col min="6" max="6" width="12.375" customWidth="1"/>
    <col min="7" max="8" width="6.25" customWidth="1"/>
    <col min="9" max="9" width="8.5" customWidth="1"/>
    <col min="10" max="11" width="7.5" customWidth="1"/>
    <col min="12" max="12" width="5" customWidth="1"/>
    <col min="13" max="13" width="14.875" customWidth="1"/>
    <col min="15" max="15" width="12.25" style="70" customWidth="1"/>
    <col min="16" max="17" width="8.875" style="2" customWidth="1"/>
    <col min="18" max="18" width="12" style="17" customWidth="1"/>
    <col min="19" max="19" width="9" customWidth="1"/>
    <col min="20" max="20" width="4.75" hidden="1" customWidth="1"/>
    <col min="21" max="21" width="9" hidden="1" customWidth="1"/>
    <col min="22" max="22" width="15.5" hidden="1" customWidth="1"/>
    <col min="23" max="23" width="13" hidden="1" customWidth="1"/>
    <col min="24" max="24" width="5.75" hidden="1" customWidth="1"/>
    <col min="25" max="26" width="7.125" customWidth="1"/>
    <col min="27" max="27" width="13.875" customWidth="1"/>
    <col min="28" max="28" width="3.375" customWidth="1"/>
    <col min="29" max="29" width="9.5" customWidth="1"/>
    <col min="30" max="30" width="9" customWidth="1"/>
    <col min="31" max="31" width="21.75" customWidth="1"/>
    <col min="32" max="33" width="8.75" customWidth="1"/>
    <col min="34" max="34" width="15" customWidth="1"/>
    <col min="35" max="35" width="33.75" customWidth="1"/>
    <col min="36" max="36" width="6.375" customWidth="1"/>
    <col min="37" max="37" width="5.25" customWidth="1"/>
    <col min="38" max="38" width="10.25" customWidth="1"/>
    <col min="39" max="39" width="5.25" customWidth="1"/>
    <col min="40" max="42" width="7.125" customWidth="1"/>
    <col min="43" max="43" width="9" customWidth="1"/>
  </cols>
  <sheetData>
    <row r="1" spans="1:35" ht="20.25" customHeight="1" thickBot="1" x14ac:dyDescent="0.2">
      <c r="A1" s="2"/>
      <c r="B1" s="2"/>
      <c r="C1" s="60" t="s">
        <v>206</v>
      </c>
      <c r="D1" s="61">
        <v>5</v>
      </c>
      <c r="E1" s="62" t="s">
        <v>8</v>
      </c>
      <c r="F1" s="148" t="s">
        <v>207</v>
      </c>
      <c r="G1" s="148"/>
      <c r="H1" s="148"/>
      <c r="I1" s="148"/>
      <c r="K1" t="s">
        <v>139</v>
      </c>
    </row>
    <row r="2" spans="1:35" ht="20.25" customHeight="1" thickBot="1" x14ac:dyDescent="0.2">
      <c r="B2" s="156" t="s">
        <v>164</v>
      </c>
      <c r="C2" s="156"/>
      <c r="D2" s="156"/>
      <c r="E2" s="92"/>
      <c r="F2" s="93" t="s">
        <v>209</v>
      </c>
      <c r="G2" s="152" t="str">
        <f>IF(E2="","",VLOOKUP(学校番号,高校番号,2,FALSE))</f>
        <v/>
      </c>
      <c r="H2" s="152"/>
      <c r="I2" s="94" t="str">
        <f>IF(E2="","",VLOOKUP(学校番号,学校登録,5,FALSE))</f>
        <v/>
      </c>
      <c r="J2" s="159" t="s">
        <v>205</v>
      </c>
      <c r="K2" s="159"/>
      <c r="L2" s="159"/>
      <c r="O2" s="71" t="s">
        <v>158</v>
      </c>
      <c r="P2" s="154" t="s">
        <v>159</v>
      </c>
      <c r="Q2" s="155"/>
      <c r="R2" s="75" t="s">
        <v>179</v>
      </c>
      <c r="T2">
        <f t="shared" ref="T2:X2" si="0">S2+1</f>
        <v>1</v>
      </c>
      <c r="U2">
        <f t="shared" si="0"/>
        <v>2</v>
      </c>
      <c r="V2">
        <f t="shared" si="0"/>
        <v>3</v>
      </c>
      <c r="W2">
        <f t="shared" si="0"/>
        <v>4</v>
      </c>
      <c r="X2">
        <f t="shared" si="0"/>
        <v>5</v>
      </c>
    </row>
    <row r="3" spans="1:35" ht="20.25" customHeight="1" thickBot="1" x14ac:dyDescent="0.2">
      <c r="B3" s="143" t="s">
        <v>155</v>
      </c>
      <c r="C3" s="143"/>
      <c r="D3" s="153" t="str">
        <f>IF(E2="","",CONCATENATE(VLOOKUP(学校番号,学校登録,2,FALSE),VLOOKUP(学校番号,学校登録,3,FALSE),VLOOKUP(学校番号,学校登録,4,FALSE)))</f>
        <v/>
      </c>
      <c r="E3" s="153"/>
      <c r="F3" s="153"/>
      <c r="G3" s="153"/>
      <c r="H3" s="143" t="s">
        <v>0</v>
      </c>
      <c r="I3" s="143"/>
      <c r="J3" s="147"/>
      <c r="K3" s="147"/>
      <c r="L3" s="147"/>
      <c r="P3" s="57"/>
      <c r="U3" s="142" t="s">
        <v>160</v>
      </c>
      <c r="V3" s="142"/>
      <c r="W3" s="142"/>
      <c r="X3" s="2"/>
      <c r="AA3" s="2"/>
      <c r="AB3" s="2"/>
      <c r="AC3" s="2"/>
      <c r="AF3" s="142"/>
      <c r="AG3" s="142"/>
      <c r="AH3" s="2"/>
      <c r="AI3" s="2"/>
    </row>
    <row r="4" spans="1:35" ht="20.25" customHeight="1" thickBot="1" x14ac:dyDescent="0.2">
      <c r="B4" s="143" t="s">
        <v>134</v>
      </c>
      <c r="C4" s="143"/>
      <c r="D4" s="93" t="s">
        <v>138</v>
      </c>
      <c r="E4" s="95"/>
      <c r="F4" s="147"/>
      <c r="G4" s="147"/>
      <c r="H4" s="147"/>
      <c r="I4" s="147"/>
      <c r="J4" s="147"/>
      <c r="K4" s="147"/>
      <c r="L4" s="147"/>
      <c r="O4" s="82">
        <v>1</v>
      </c>
      <c r="P4" s="67" t="s">
        <v>11</v>
      </c>
      <c r="Q4" s="66" t="s">
        <v>162</v>
      </c>
      <c r="R4" s="76">
        <v>10100</v>
      </c>
      <c r="T4" s="87">
        <v>1</v>
      </c>
      <c r="U4" t="s">
        <v>141</v>
      </c>
      <c r="V4" t="s">
        <v>142</v>
      </c>
      <c r="W4" t="s">
        <v>92</v>
      </c>
      <c r="X4" t="s">
        <v>161</v>
      </c>
    </row>
    <row r="5" spans="1:35" ht="20.25" customHeight="1" x14ac:dyDescent="0.15">
      <c r="B5" s="158" t="s">
        <v>152</v>
      </c>
      <c r="C5" s="158"/>
      <c r="D5" s="147"/>
      <c r="E5" s="147"/>
      <c r="F5" s="96" t="s">
        <v>7</v>
      </c>
      <c r="G5" s="157"/>
      <c r="H5" s="157"/>
      <c r="I5" s="157"/>
      <c r="J5" s="2" t="s">
        <v>156</v>
      </c>
      <c r="K5" s="149"/>
      <c r="L5" s="150"/>
      <c r="M5" s="151"/>
      <c r="O5" s="83">
        <v>2</v>
      </c>
      <c r="P5" s="68" t="s">
        <v>99</v>
      </c>
      <c r="Q5" s="68" t="s">
        <v>162</v>
      </c>
      <c r="R5" s="77">
        <v>10200</v>
      </c>
      <c r="T5" s="87">
        <v>2</v>
      </c>
      <c r="U5" t="s">
        <v>141</v>
      </c>
      <c r="V5" t="s">
        <v>148</v>
      </c>
      <c r="W5" t="s">
        <v>92</v>
      </c>
      <c r="X5" t="s">
        <v>161</v>
      </c>
    </row>
    <row r="6" spans="1:35" ht="20.25" customHeight="1" x14ac:dyDescent="0.15">
      <c r="B6" s="158" t="s">
        <v>154</v>
      </c>
      <c r="C6" s="158"/>
      <c r="D6" s="147"/>
      <c r="E6" s="147"/>
      <c r="F6" s="93" t="s">
        <v>7</v>
      </c>
      <c r="G6" s="172"/>
      <c r="H6" s="172"/>
      <c r="I6" s="172"/>
      <c r="J6" s="58" t="s">
        <v>156</v>
      </c>
      <c r="K6" s="144"/>
      <c r="L6" s="145"/>
      <c r="M6" s="146"/>
      <c r="O6" s="83">
        <v>3</v>
      </c>
      <c r="P6" s="68" t="s">
        <v>101</v>
      </c>
      <c r="Q6" s="68" t="s">
        <v>162</v>
      </c>
      <c r="R6" s="77">
        <v>10300</v>
      </c>
      <c r="T6" s="87">
        <v>3</v>
      </c>
      <c r="U6" t="s">
        <v>141</v>
      </c>
      <c r="V6" t="s">
        <v>149</v>
      </c>
      <c r="W6" t="s">
        <v>92</v>
      </c>
      <c r="X6" t="s">
        <v>161</v>
      </c>
    </row>
    <row r="7" spans="1:35" ht="20.25" customHeight="1" thickBot="1" x14ac:dyDescent="0.2">
      <c r="B7" s="158" t="s">
        <v>153</v>
      </c>
      <c r="C7" s="158"/>
      <c r="D7" s="147"/>
      <c r="E7" s="147"/>
      <c r="F7" s="93" t="s">
        <v>7</v>
      </c>
      <c r="G7" s="172"/>
      <c r="H7" s="172"/>
      <c r="I7" s="172"/>
      <c r="J7" s="57" t="s">
        <v>156</v>
      </c>
      <c r="K7" s="173"/>
      <c r="L7" s="174"/>
      <c r="M7" s="175"/>
      <c r="O7" s="83">
        <v>4</v>
      </c>
      <c r="P7" s="68" t="s">
        <v>93</v>
      </c>
      <c r="Q7" s="68" t="s">
        <v>162</v>
      </c>
      <c r="R7" s="77">
        <v>10400</v>
      </c>
      <c r="T7" s="87">
        <v>4</v>
      </c>
      <c r="U7" t="s">
        <v>141</v>
      </c>
      <c r="V7" t="s">
        <v>144</v>
      </c>
      <c r="W7" t="s">
        <v>92</v>
      </c>
      <c r="X7" t="s">
        <v>161</v>
      </c>
    </row>
    <row r="8" spans="1:35" ht="20.25" customHeight="1" x14ac:dyDescent="0.15">
      <c r="B8" s="121" t="s">
        <v>223</v>
      </c>
      <c r="C8" s="181" t="s">
        <v>225</v>
      </c>
      <c r="D8" s="181"/>
      <c r="E8" s="181"/>
      <c r="F8" s="181"/>
      <c r="G8" s="181"/>
      <c r="H8" s="181"/>
      <c r="I8" s="181"/>
      <c r="J8" s="181"/>
      <c r="K8" s="181"/>
      <c r="L8" s="4"/>
      <c r="O8" s="83">
        <v>5</v>
      </c>
      <c r="P8" s="67" t="s">
        <v>188</v>
      </c>
      <c r="Q8" s="68" t="s">
        <v>162</v>
      </c>
      <c r="R8" s="77">
        <v>10500</v>
      </c>
      <c r="T8" s="87">
        <v>5</v>
      </c>
      <c r="U8" t="s">
        <v>141</v>
      </c>
      <c r="V8" t="s">
        <v>196</v>
      </c>
      <c r="W8" t="s">
        <v>92</v>
      </c>
      <c r="X8" t="s">
        <v>161</v>
      </c>
    </row>
    <row r="9" spans="1:35" ht="20.25" customHeight="1" x14ac:dyDescent="0.15">
      <c r="B9" s="122"/>
      <c r="C9" s="180" t="s">
        <v>239</v>
      </c>
      <c r="D9" s="180"/>
      <c r="E9" s="180"/>
      <c r="F9" s="180"/>
      <c r="G9" s="180"/>
      <c r="H9" s="180"/>
      <c r="I9" s="180"/>
      <c r="J9" s="180"/>
      <c r="K9" s="180"/>
      <c r="L9" s="4"/>
      <c r="O9" s="83">
        <v>6</v>
      </c>
      <c r="P9" s="67" t="s">
        <v>201</v>
      </c>
      <c r="Q9" s="68" t="s">
        <v>162</v>
      </c>
      <c r="R9" s="77">
        <v>10600</v>
      </c>
      <c r="T9" s="87">
        <v>6</v>
      </c>
      <c r="U9" t="s">
        <v>141</v>
      </c>
      <c r="V9" t="s">
        <v>202</v>
      </c>
      <c r="W9" t="s">
        <v>92</v>
      </c>
      <c r="X9" t="s">
        <v>161</v>
      </c>
    </row>
    <row r="10" spans="1:35" ht="20.25" customHeight="1" thickBot="1" x14ac:dyDescent="0.2">
      <c r="B10" s="122"/>
      <c r="C10" s="182" t="s">
        <v>224</v>
      </c>
      <c r="D10" s="182"/>
      <c r="E10" s="182"/>
      <c r="F10" s="182"/>
      <c r="G10" s="182"/>
      <c r="H10" s="182"/>
      <c r="I10" s="182"/>
      <c r="J10" s="182"/>
      <c r="K10" s="182"/>
      <c r="L10" s="4"/>
      <c r="O10" s="83">
        <v>7</v>
      </c>
      <c r="P10" s="68" t="s">
        <v>189</v>
      </c>
      <c r="Q10" s="68" t="s">
        <v>162</v>
      </c>
      <c r="R10" s="77">
        <v>10700</v>
      </c>
      <c r="T10" s="87">
        <v>7</v>
      </c>
      <c r="U10" t="s">
        <v>141</v>
      </c>
      <c r="V10" t="s">
        <v>197</v>
      </c>
      <c r="W10" t="s">
        <v>92</v>
      </c>
      <c r="X10" t="s">
        <v>161</v>
      </c>
    </row>
    <row r="11" spans="1:35" ht="20.25" customHeight="1" x14ac:dyDescent="0.15">
      <c r="B11" s="170" t="s">
        <v>2</v>
      </c>
      <c r="C11" s="171"/>
      <c r="D11" s="176" t="s">
        <v>208</v>
      </c>
      <c r="E11" s="176"/>
      <c r="F11" s="177" t="s">
        <v>215</v>
      </c>
      <c r="G11" s="177"/>
      <c r="H11" s="177"/>
      <c r="I11" s="91" t="s">
        <v>3</v>
      </c>
      <c r="J11" s="178" t="s">
        <v>4</v>
      </c>
      <c r="K11" s="179"/>
      <c r="L11" s="89"/>
      <c r="M11" s="89"/>
      <c r="O11" s="83">
        <v>8</v>
      </c>
      <c r="P11" s="68" t="s">
        <v>98</v>
      </c>
      <c r="Q11" s="68" t="s">
        <v>162</v>
      </c>
      <c r="R11" s="77">
        <v>10800</v>
      </c>
      <c r="T11" s="87">
        <v>8</v>
      </c>
      <c r="U11" t="s">
        <v>141</v>
      </c>
      <c r="V11" t="s">
        <v>200</v>
      </c>
      <c r="W11" t="s">
        <v>92</v>
      </c>
      <c r="X11" t="s">
        <v>161</v>
      </c>
    </row>
    <row r="12" spans="1:35" ht="20.25" customHeight="1" x14ac:dyDescent="0.15">
      <c r="B12" s="183" t="s">
        <v>5</v>
      </c>
      <c r="C12" s="184"/>
      <c r="D12" s="162" t="s">
        <v>243</v>
      </c>
      <c r="E12" s="162"/>
      <c r="F12" s="163" t="s">
        <v>244</v>
      </c>
      <c r="G12" s="163"/>
      <c r="H12" s="163"/>
      <c r="I12" s="129">
        <v>3</v>
      </c>
      <c r="J12" s="160">
        <v>38147</v>
      </c>
      <c r="K12" s="161"/>
      <c r="L12" s="90"/>
      <c r="M12" s="90"/>
      <c r="O12" s="83">
        <v>9</v>
      </c>
      <c r="P12" s="68" t="s">
        <v>100</v>
      </c>
      <c r="Q12" s="68" t="s">
        <v>162</v>
      </c>
      <c r="R12" s="77">
        <v>10900</v>
      </c>
      <c r="T12" s="87">
        <v>9</v>
      </c>
      <c r="U12" t="s">
        <v>141</v>
      </c>
      <c r="V12" t="s">
        <v>100</v>
      </c>
      <c r="W12" t="s">
        <v>92</v>
      </c>
      <c r="X12" t="s">
        <v>161</v>
      </c>
    </row>
    <row r="13" spans="1:35" ht="20.25" customHeight="1" x14ac:dyDescent="0.15">
      <c r="A13">
        <f>A12+1</f>
        <v>1</v>
      </c>
      <c r="B13" s="123"/>
      <c r="C13" s="125" t="str">
        <f>IF(佐世保登録名簿!D13="","",VALUE(VLOOKUP(学校番号,高校番号,4,FALSE))+A13)</f>
        <v/>
      </c>
      <c r="D13" s="164"/>
      <c r="E13" s="164"/>
      <c r="F13" s="165"/>
      <c r="G13" s="166"/>
      <c r="H13" s="167"/>
      <c r="I13" s="127"/>
      <c r="J13" s="168"/>
      <c r="K13" s="169"/>
      <c r="O13" s="83">
        <v>10</v>
      </c>
      <c r="P13" s="68" t="s">
        <v>214</v>
      </c>
      <c r="Q13" s="68" t="s">
        <v>162</v>
      </c>
      <c r="R13" s="77">
        <v>11000</v>
      </c>
      <c r="T13" s="87">
        <v>10</v>
      </c>
      <c r="U13" t="s">
        <v>141</v>
      </c>
      <c r="V13" t="s">
        <v>210</v>
      </c>
      <c r="W13" t="s">
        <v>92</v>
      </c>
      <c r="X13" t="s">
        <v>161</v>
      </c>
      <c r="AI13" s="88"/>
    </row>
    <row r="14" spans="1:35" ht="20.25" customHeight="1" x14ac:dyDescent="0.15">
      <c r="A14">
        <f t="shared" ref="A14:A72" si="1">A13+1</f>
        <v>2</v>
      </c>
      <c r="B14" s="123"/>
      <c r="C14" s="125" t="str">
        <f>IF(佐世保登録名簿!D14="","",VALUE(VLOOKUP(学校番号,高校番号,4,FALSE))+A14)</f>
        <v/>
      </c>
      <c r="D14" s="164"/>
      <c r="E14" s="164"/>
      <c r="F14" s="185"/>
      <c r="G14" s="185"/>
      <c r="H14" s="185"/>
      <c r="I14" s="127"/>
      <c r="J14" s="168"/>
      <c r="K14" s="169"/>
      <c r="O14" s="83">
        <v>11</v>
      </c>
      <c r="P14" s="67" t="s">
        <v>213</v>
      </c>
      <c r="Q14" s="68" t="s">
        <v>162</v>
      </c>
      <c r="R14" s="77">
        <v>11100</v>
      </c>
      <c r="T14" s="87">
        <v>11</v>
      </c>
      <c r="U14" t="s">
        <v>145</v>
      </c>
      <c r="V14" t="s">
        <v>144</v>
      </c>
      <c r="W14" t="s">
        <v>146</v>
      </c>
      <c r="X14" t="s">
        <v>161</v>
      </c>
    </row>
    <row r="15" spans="1:35" ht="20.25" customHeight="1" x14ac:dyDescent="0.15">
      <c r="A15">
        <f t="shared" si="1"/>
        <v>3</v>
      </c>
      <c r="B15" s="123"/>
      <c r="C15" s="125" t="str">
        <f>IF(佐世保登録名簿!D15="","",VALUE(VLOOKUP(学校番号,高校番号,4,FALSE))+A15)</f>
        <v/>
      </c>
      <c r="D15" s="164"/>
      <c r="E15" s="164"/>
      <c r="F15" s="185"/>
      <c r="G15" s="185"/>
      <c r="H15" s="185"/>
      <c r="I15" s="127"/>
      <c r="J15" s="168"/>
      <c r="K15" s="169"/>
      <c r="O15" s="83">
        <v>12</v>
      </c>
      <c r="P15" s="67" t="s">
        <v>212</v>
      </c>
      <c r="Q15" s="68" t="s">
        <v>162</v>
      </c>
      <c r="R15" s="77">
        <v>11200</v>
      </c>
      <c r="T15" s="87">
        <v>12</v>
      </c>
      <c r="V15" t="s">
        <v>143</v>
      </c>
      <c r="W15" t="s">
        <v>92</v>
      </c>
      <c r="X15" t="s">
        <v>161</v>
      </c>
    </row>
    <row r="16" spans="1:35" ht="20.25" customHeight="1" x14ac:dyDescent="0.15">
      <c r="A16">
        <f t="shared" si="1"/>
        <v>4</v>
      </c>
      <c r="B16" s="123"/>
      <c r="C16" s="125" t="str">
        <f>IF(佐世保登録名簿!D16="","",VALUE(VLOOKUP(学校番号,高校番号,4,FALSE))+A16)</f>
        <v/>
      </c>
      <c r="D16" s="164"/>
      <c r="E16" s="164"/>
      <c r="F16" s="185"/>
      <c r="G16" s="185"/>
      <c r="H16" s="185"/>
      <c r="I16" s="127"/>
      <c r="J16" s="168"/>
      <c r="K16" s="169"/>
      <c r="O16" s="83">
        <v>13</v>
      </c>
      <c r="P16" s="132" t="s">
        <v>211</v>
      </c>
      <c r="Q16" s="133" t="s">
        <v>162</v>
      </c>
      <c r="R16" s="77">
        <v>11300</v>
      </c>
      <c r="T16" s="87">
        <v>13</v>
      </c>
      <c r="V16" t="s">
        <v>151</v>
      </c>
      <c r="W16" t="s">
        <v>92</v>
      </c>
      <c r="X16" t="s">
        <v>161</v>
      </c>
    </row>
    <row r="17" spans="1:35" ht="20.25" customHeight="1" x14ac:dyDescent="0.15">
      <c r="A17">
        <f t="shared" si="1"/>
        <v>5</v>
      </c>
      <c r="B17" s="123"/>
      <c r="C17" s="125" t="str">
        <f>IF(佐世保登録名簿!D17="","",VALUE(VLOOKUP(学校番号,高校番号,4,FALSE))+A17)</f>
        <v/>
      </c>
      <c r="D17" s="164"/>
      <c r="E17" s="164"/>
      <c r="F17" s="185"/>
      <c r="G17" s="185"/>
      <c r="H17" s="185"/>
      <c r="I17" s="127"/>
      <c r="J17" s="168"/>
      <c r="K17" s="169"/>
      <c r="O17" s="83">
        <v>14</v>
      </c>
      <c r="P17" s="132" t="s">
        <v>245</v>
      </c>
      <c r="Q17" s="133" t="s">
        <v>162</v>
      </c>
      <c r="R17" s="77">
        <v>11400</v>
      </c>
      <c r="T17" s="87">
        <v>14</v>
      </c>
      <c r="V17" t="s">
        <v>246</v>
      </c>
      <c r="W17" t="s">
        <v>92</v>
      </c>
      <c r="X17" t="s">
        <v>161</v>
      </c>
    </row>
    <row r="18" spans="1:35" ht="20.25" customHeight="1" thickBot="1" x14ac:dyDescent="0.2">
      <c r="A18">
        <f t="shared" si="1"/>
        <v>6</v>
      </c>
      <c r="B18" s="123"/>
      <c r="C18" s="125" t="str">
        <f>IF(佐世保登録名簿!D18="","",VALUE(VLOOKUP(学校番号,高校番号,4,FALSE))+A18)</f>
        <v/>
      </c>
      <c r="D18" s="164"/>
      <c r="E18" s="164"/>
      <c r="F18" s="185"/>
      <c r="G18" s="185"/>
      <c r="H18" s="185"/>
      <c r="I18" s="127"/>
      <c r="J18" s="168"/>
      <c r="K18" s="169"/>
      <c r="O18" s="85">
        <v>15</v>
      </c>
      <c r="P18" s="130"/>
      <c r="Q18" s="131" t="s">
        <v>162</v>
      </c>
      <c r="R18" s="86">
        <v>11400</v>
      </c>
      <c r="T18" s="87">
        <v>15</v>
      </c>
      <c r="W18" t="s">
        <v>92</v>
      </c>
      <c r="X18" t="s">
        <v>161</v>
      </c>
    </row>
    <row r="19" spans="1:35" ht="20.25" customHeight="1" x14ac:dyDescent="0.15">
      <c r="A19">
        <f t="shared" si="1"/>
        <v>7</v>
      </c>
      <c r="B19" s="123"/>
      <c r="C19" s="125" t="str">
        <f>IF(佐世保登録名簿!D19="","",VALUE(VLOOKUP(学校番号,高校番号,4,FALSE))+A19)</f>
        <v/>
      </c>
      <c r="D19" s="164"/>
      <c r="E19" s="164"/>
      <c r="F19" s="185"/>
      <c r="G19" s="185"/>
      <c r="H19" s="185"/>
      <c r="I19" s="127"/>
      <c r="J19" s="168"/>
      <c r="K19" s="169"/>
    </row>
    <row r="20" spans="1:35" ht="20.25" customHeight="1" thickBot="1" x14ac:dyDescent="0.2">
      <c r="A20">
        <f t="shared" si="1"/>
        <v>8</v>
      </c>
      <c r="B20" s="123"/>
      <c r="C20" s="125" t="str">
        <f>IF(佐世保登録名簿!D20="","",VALUE(VLOOKUP(学校番号,高校番号,4,FALSE))+A20)</f>
        <v/>
      </c>
      <c r="D20" s="164"/>
      <c r="E20" s="164"/>
      <c r="F20" s="185"/>
      <c r="G20" s="185"/>
      <c r="H20" s="185"/>
      <c r="I20" s="127"/>
      <c r="J20" s="168"/>
      <c r="K20" s="169"/>
    </row>
    <row r="21" spans="1:35" ht="20.25" customHeight="1" x14ac:dyDescent="0.15">
      <c r="A21">
        <f t="shared" si="1"/>
        <v>9</v>
      </c>
      <c r="B21" s="123"/>
      <c r="C21" s="125" t="str">
        <f>IF(佐世保登録名簿!D21="","",VALUE(VLOOKUP(学校番号,高校番号,4,FALSE))+A21)</f>
        <v/>
      </c>
      <c r="D21" s="164"/>
      <c r="E21" s="164"/>
      <c r="F21" s="185"/>
      <c r="G21" s="185"/>
      <c r="H21" s="185"/>
      <c r="I21" s="127"/>
      <c r="J21" s="168"/>
      <c r="K21" s="169"/>
      <c r="O21" s="82">
        <v>21</v>
      </c>
      <c r="P21" s="66" t="s">
        <v>11</v>
      </c>
      <c r="Q21" s="66" t="s">
        <v>163</v>
      </c>
      <c r="R21" s="76">
        <v>12100</v>
      </c>
      <c r="T21" s="87">
        <v>21</v>
      </c>
      <c r="U21" t="s">
        <v>141</v>
      </c>
      <c r="V21" t="s">
        <v>142</v>
      </c>
      <c r="W21" t="s">
        <v>92</v>
      </c>
      <c r="X21" t="s">
        <v>137</v>
      </c>
    </row>
    <row r="22" spans="1:35" ht="20.25" customHeight="1" x14ac:dyDescent="0.15">
      <c r="A22">
        <f t="shared" si="1"/>
        <v>10</v>
      </c>
      <c r="B22" s="123"/>
      <c r="C22" s="125" t="str">
        <f>IF(佐世保登録名簿!D22="","",VALUE(VLOOKUP(学校番号,高校番号,4,FALSE))+A22)</f>
        <v/>
      </c>
      <c r="D22" s="164"/>
      <c r="E22" s="164"/>
      <c r="F22" s="185"/>
      <c r="G22" s="185"/>
      <c r="H22" s="185"/>
      <c r="I22" s="127"/>
      <c r="J22" s="168"/>
      <c r="K22" s="169"/>
      <c r="O22" s="83">
        <v>22</v>
      </c>
      <c r="P22" s="67" t="s">
        <v>99</v>
      </c>
      <c r="Q22" s="68" t="s">
        <v>163</v>
      </c>
      <c r="R22" s="77">
        <v>12200</v>
      </c>
      <c r="T22" s="87">
        <v>22</v>
      </c>
      <c r="U22" t="s">
        <v>141</v>
      </c>
      <c r="V22" t="s">
        <v>148</v>
      </c>
      <c r="W22" t="s">
        <v>92</v>
      </c>
      <c r="X22" t="s">
        <v>137</v>
      </c>
    </row>
    <row r="23" spans="1:35" ht="20.25" customHeight="1" x14ac:dyDescent="0.15">
      <c r="A23">
        <f t="shared" si="1"/>
        <v>11</v>
      </c>
      <c r="B23" s="123"/>
      <c r="C23" s="125" t="str">
        <f>IF(佐世保登録名簿!D23="","",VALUE(VLOOKUP(学校番号,高校番号,4,FALSE))+A23)</f>
        <v/>
      </c>
      <c r="D23" s="164"/>
      <c r="E23" s="164"/>
      <c r="F23" s="185"/>
      <c r="G23" s="185"/>
      <c r="H23" s="185"/>
      <c r="I23" s="127"/>
      <c r="J23" s="168"/>
      <c r="K23" s="169"/>
      <c r="O23" s="83">
        <v>23</v>
      </c>
      <c r="P23" s="67" t="s">
        <v>101</v>
      </c>
      <c r="Q23" s="68" t="s">
        <v>163</v>
      </c>
      <c r="R23" s="77">
        <v>12300</v>
      </c>
      <c r="T23" s="87">
        <v>23</v>
      </c>
      <c r="U23" t="s">
        <v>141</v>
      </c>
      <c r="V23" t="s">
        <v>149</v>
      </c>
      <c r="W23" t="s">
        <v>92</v>
      </c>
      <c r="X23" t="s">
        <v>137</v>
      </c>
    </row>
    <row r="24" spans="1:35" ht="20.25" customHeight="1" x14ac:dyDescent="0.15">
      <c r="A24">
        <f t="shared" si="1"/>
        <v>12</v>
      </c>
      <c r="B24" s="123"/>
      <c r="C24" s="125" t="str">
        <f>IF(佐世保登録名簿!D24="","",VALUE(VLOOKUP(学校番号,高校番号,4,FALSE))+A24)</f>
        <v/>
      </c>
      <c r="D24" s="164"/>
      <c r="E24" s="164"/>
      <c r="F24" s="185"/>
      <c r="G24" s="185"/>
      <c r="H24" s="185"/>
      <c r="I24" s="127"/>
      <c r="J24" s="168"/>
      <c r="K24" s="169"/>
      <c r="O24" s="83">
        <v>24</v>
      </c>
      <c r="P24" s="68" t="s">
        <v>97</v>
      </c>
      <c r="Q24" s="68" t="s">
        <v>163</v>
      </c>
      <c r="R24" s="77">
        <v>12400</v>
      </c>
      <c r="T24" s="87">
        <v>24</v>
      </c>
      <c r="U24" t="s">
        <v>141</v>
      </c>
      <c r="V24" t="s">
        <v>198</v>
      </c>
      <c r="W24" t="s">
        <v>92</v>
      </c>
      <c r="X24" t="s">
        <v>137</v>
      </c>
    </row>
    <row r="25" spans="1:35" ht="20.25" customHeight="1" x14ac:dyDescent="0.15">
      <c r="A25">
        <f t="shared" si="1"/>
        <v>13</v>
      </c>
      <c r="B25" s="123"/>
      <c r="C25" s="125" t="str">
        <f>IF(佐世保登録名簿!D25="","",VALUE(VLOOKUP(学校番号,高校番号,4,FALSE))+A25)</f>
        <v/>
      </c>
      <c r="D25" s="164"/>
      <c r="E25" s="164"/>
      <c r="F25" s="185"/>
      <c r="G25" s="185"/>
      <c r="H25" s="185"/>
      <c r="I25" s="127"/>
      <c r="J25" s="168"/>
      <c r="K25" s="169"/>
      <c r="O25" s="83">
        <v>25</v>
      </c>
      <c r="P25" s="68" t="s">
        <v>93</v>
      </c>
      <c r="Q25" s="68" t="s">
        <v>163</v>
      </c>
      <c r="R25" s="77">
        <v>12500</v>
      </c>
      <c r="T25" s="87">
        <v>25</v>
      </c>
      <c r="U25" t="s">
        <v>141</v>
      </c>
      <c r="V25" t="s">
        <v>144</v>
      </c>
      <c r="W25" t="s">
        <v>92</v>
      </c>
      <c r="X25" t="s">
        <v>137</v>
      </c>
    </row>
    <row r="26" spans="1:35" ht="20.25" customHeight="1" x14ac:dyDescent="0.15">
      <c r="A26">
        <f t="shared" si="1"/>
        <v>14</v>
      </c>
      <c r="B26" s="123"/>
      <c r="C26" s="125" t="str">
        <f>IF(佐世保登録名簿!D26="","",VALUE(VLOOKUP(学校番号,高校番号,4,FALSE))+A26)</f>
        <v/>
      </c>
      <c r="D26" s="164"/>
      <c r="E26" s="164"/>
      <c r="F26" s="185"/>
      <c r="G26" s="185"/>
      <c r="H26" s="185"/>
      <c r="I26" s="127"/>
      <c r="J26" s="168"/>
      <c r="K26" s="169"/>
      <c r="O26" s="83">
        <v>26</v>
      </c>
      <c r="P26" s="68" t="s">
        <v>188</v>
      </c>
      <c r="Q26" s="68" t="s">
        <v>163</v>
      </c>
      <c r="R26" s="77">
        <v>12600</v>
      </c>
      <c r="T26" s="87">
        <v>26</v>
      </c>
      <c r="U26" t="s">
        <v>141</v>
      </c>
      <c r="V26" t="s">
        <v>196</v>
      </c>
      <c r="W26" t="s">
        <v>92</v>
      </c>
      <c r="X26" t="s">
        <v>137</v>
      </c>
    </row>
    <row r="27" spans="1:35" ht="20.25" customHeight="1" x14ac:dyDescent="0.15">
      <c r="A27">
        <f t="shared" si="1"/>
        <v>15</v>
      </c>
      <c r="B27" s="123"/>
      <c r="C27" s="125" t="str">
        <f>IF(佐世保登録名簿!D27="","",VALUE(VLOOKUP(学校番号,高校番号,4,FALSE))+A27)</f>
        <v/>
      </c>
      <c r="D27" s="164"/>
      <c r="E27" s="164"/>
      <c r="F27" s="185"/>
      <c r="G27" s="185"/>
      <c r="H27" s="185"/>
      <c r="I27" s="127"/>
      <c r="J27" s="168"/>
      <c r="K27" s="169"/>
      <c r="O27" s="83">
        <v>27</v>
      </c>
      <c r="P27" s="67" t="s">
        <v>203</v>
      </c>
      <c r="Q27" s="68" t="s">
        <v>163</v>
      </c>
      <c r="R27" s="77">
        <v>12700</v>
      </c>
      <c r="T27" s="87">
        <v>27</v>
      </c>
      <c r="U27" t="s">
        <v>141</v>
      </c>
      <c r="V27" t="s">
        <v>202</v>
      </c>
      <c r="W27" t="s">
        <v>92</v>
      </c>
      <c r="X27" t="s">
        <v>137</v>
      </c>
    </row>
    <row r="28" spans="1:35" ht="20.25" customHeight="1" x14ac:dyDescent="0.15">
      <c r="A28">
        <f t="shared" si="1"/>
        <v>16</v>
      </c>
      <c r="B28" s="123"/>
      <c r="C28" s="125" t="str">
        <f>IF(佐世保登録名簿!D28="","",VALUE(VLOOKUP(学校番号,高校番号,4,FALSE))+A28)</f>
        <v/>
      </c>
      <c r="D28" s="164"/>
      <c r="E28" s="164"/>
      <c r="F28" s="185"/>
      <c r="G28" s="185"/>
      <c r="H28" s="185"/>
      <c r="I28" s="127"/>
      <c r="J28" s="168"/>
      <c r="K28" s="169"/>
      <c r="O28" s="83">
        <v>28</v>
      </c>
      <c r="P28" s="68" t="s">
        <v>195</v>
      </c>
      <c r="Q28" s="68" t="s">
        <v>163</v>
      </c>
      <c r="R28" s="77">
        <v>12800</v>
      </c>
      <c r="T28" s="87">
        <v>28</v>
      </c>
      <c r="U28" t="s">
        <v>141</v>
      </c>
      <c r="V28" t="s">
        <v>197</v>
      </c>
      <c r="W28" t="s">
        <v>92</v>
      </c>
      <c r="X28" t="s">
        <v>137</v>
      </c>
    </row>
    <row r="29" spans="1:35" ht="20.25" customHeight="1" x14ac:dyDescent="0.15">
      <c r="A29">
        <f t="shared" si="1"/>
        <v>17</v>
      </c>
      <c r="B29" s="123"/>
      <c r="C29" s="125" t="str">
        <f>IF(佐世保登録名簿!D29="","",VALUE(VLOOKUP(学校番号,高校番号,4,FALSE))+A29)</f>
        <v/>
      </c>
      <c r="D29" s="164"/>
      <c r="E29" s="164"/>
      <c r="F29" s="185"/>
      <c r="G29" s="185"/>
      <c r="H29" s="185"/>
      <c r="I29" s="127"/>
      <c r="J29" s="168"/>
      <c r="K29" s="169"/>
      <c r="O29" s="83">
        <v>29</v>
      </c>
      <c r="P29" s="68" t="s">
        <v>95</v>
      </c>
      <c r="Q29" s="68" t="s">
        <v>163</v>
      </c>
      <c r="R29" s="77">
        <v>12900</v>
      </c>
      <c r="T29" s="87">
        <v>29</v>
      </c>
      <c r="U29" t="s">
        <v>141</v>
      </c>
      <c r="V29" t="s">
        <v>95</v>
      </c>
      <c r="W29" t="s">
        <v>92</v>
      </c>
      <c r="X29" t="s">
        <v>137</v>
      </c>
    </row>
    <row r="30" spans="1:35" ht="20.25" customHeight="1" x14ac:dyDescent="0.15">
      <c r="A30">
        <f t="shared" si="1"/>
        <v>18</v>
      </c>
      <c r="B30" s="123"/>
      <c r="C30" s="125" t="str">
        <f>IF(佐世保登録名簿!D30="","",VALUE(VLOOKUP(学校番号,高校番号,4,FALSE))+A30)</f>
        <v/>
      </c>
      <c r="D30" s="164"/>
      <c r="E30" s="164"/>
      <c r="F30" s="185"/>
      <c r="G30" s="185"/>
      <c r="H30" s="185"/>
      <c r="I30" s="127"/>
      <c r="J30" s="168"/>
      <c r="K30" s="169"/>
      <c r="O30" s="83">
        <v>30</v>
      </c>
      <c r="P30" s="68" t="s">
        <v>102</v>
      </c>
      <c r="Q30" s="68" t="s">
        <v>163</v>
      </c>
      <c r="R30" s="77">
        <v>13000</v>
      </c>
      <c r="T30" s="87">
        <v>30</v>
      </c>
      <c r="U30" t="s">
        <v>141</v>
      </c>
      <c r="V30" t="s">
        <v>102</v>
      </c>
      <c r="W30" t="s">
        <v>92</v>
      </c>
      <c r="X30" t="s">
        <v>137</v>
      </c>
      <c r="AI30" s="88"/>
    </row>
    <row r="31" spans="1:35" ht="20.25" customHeight="1" x14ac:dyDescent="0.15">
      <c r="A31">
        <f t="shared" si="1"/>
        <v>19</v>
      </c>
      <c r="B31" s="123"/>
      <c r="C31" s="125" t="str">
        <f>IF(佐世保登録名簿!D31="","",VALUE(VLOOKUP(学校番号,高校番号,4,FALSE))+A31)</f>
        <v/>
      </c>
      <c r="D31" s="164"/>
      <c r="E31" s="164"/>
      <c r="F31" s="185"/>
      <c r="G31" s="185"/>
      <c r="H31" s="185"/>
      <c r="I31" s="127"/>
      <c r="J31" s="168"/>
      <c r="K31" s="169"/>
      <c r="O31" s="83">
        <v>31</v>
      </c>
      <c r="P31" s="68" t="s">
        <v>100</v>
      </c>
      <c r="Q31" s="68" t="s">
        <v>163</v>
      </c>
      <c r="R31" s="77">
        <v>13100</v>
      </c>
      <c r="T31" s="87">
        <v>31</v>
      </c>
      <c r="U31" t="s">
        <v>141</v>
      </c>
      <c r="V31" t="s">
        <v>100</v>
      </c>
      <c r="W31" t="s">
        <v>92</v>
      </c>
      <c r="X31" t="s">
        <v>137</v>
      </c>
      <c r="AI31" s="88"/>
    </row>
    <row r="32" spans="1:35" ht="20.25" customHeight="1" x14ac:dyDescent="0.15">
      <c r="A32">
        <f t="shared" si="1"/>
        <v>20</v>
      </c>
      <c r="B32" s="123"/>
      <c r="C32" s="125" t="str">
        <f>IF(佐世保登録名簿!D32="","",VALUE(VLOOKUP(学校番号,高校番号,4,FALSE))+A32)</f>
        <v/>
      </c>
      <c r="D32" s="164"/>
      <c r="E32" s="164"/>
      <c r="F32" s="185"/>
      <c r="G32" s="185"/>
      <c r="H32" s="185"/>
      <c r="I32" s="127"/>
      <c r="J32" s="168"/>
      <c r="K32" s="169"/>
      <c r="O32" s="83">
        <v>32</v>
      </c>
      <c r="P32" s="68" t="s">
        <v>94</v>
      </c>
      <c r="Q32" s="68" t="s">
        <v>163</v>
      </c>
      <c r="R32" s="77">
        <v>13200</v>
      </c>
      <c r="T32" s="87">
        <v>32</v>
      </c>
      <c r="U32" t="s">
        <v>145</v>
      </c>
      <c r="V32" t="s">
        <v>144</v>
      </c>
      <c r="W32" t="s">
        <v>146</v>
      </c>
      <c r="X32" t="s">
        <v>137</v>
      </c>
    </row>
    <row r="33" spans="1:24" ht="20.25" customHeight="1" x14ac:dyDescent="0.15">
      <c r="A33">
        <f t="shared" si="1"/>
        <v>21</v>
      </c>
      <c r="B33" s="123"/>
      <c r="C33" s="125" t="str">
        <f>IF(佐世保登録名簿!D33="","",VALUE(VLOOKUP(学校番号,高校番号,4,FALSE))+A33)</f>
        <v/>
      </c>
      <c r="D33" s="164"/>
      <c r="E33" s="164"/>
      <c r="F33" s="185"/>
      <c r="G33" s="185"/>
      <c r="H33" s="185"/>
      <c r="I33" s="127"/>
      <c r="J33" s="168"/>
      <c r="K33" s="169"/>
      <c r="O33" s="83">
        <v>33</v>
      </c>
      <c r="P33" s="68" t="s">
        <v>140</v>
      </c>
      <c r="Q33" s="68" t="s">
        <v>163</v>
      </c>
      <c r="R33" s="77">
        <v>13300</v>
      </c>
      <c r="T33" s="87">
        <v>33</v>
      </c>
      <c r="V33" t="s">
        <v>143</v>
      </c>
      <c r="W33" t="s">
        <v>92</v>
      </c>
      <c r="X33" t="s">
        <v>137</v>
      </c>
    </row>
    <row r="34" spans="1:24" ht="20.25" customHeight="1" x14ac:dyDescent="0.15">
      <c r="A34">
        <f t="shared" si="1"/>
        <v>22</v>
      </c>
      <c r="B34" s="123"/>
      <c r="C34" s="125" t="str">
        <f>IF(佐世保登録名簿!D34="","",VALUE(VLOOKUP(学校番号,高校番号,4,FALSE))+A34)</f>
        <v/>
      </c>
      <c r="D34" s="164"/>
      <c r="E34" s="164"/>
      <c r="F34" s="185"/>
      <c r="G34" s="185"/>
      <c r="H34" s="185"/>
      <c r="I34" s="127"/>
      <c r="J34" s="168"/>
      <c r="K34" s="169"/>
      <c r="O34" s="83">
        <v>34</v>
      </c>
      <c r="P34" s="68" t="s">
        <v>96</v>
      </c>
      <c r="Q34" s="68" t="s">
        <v>163</v>
      </c>
      <c r="R34" s="77">
        <v>13400</v>
      </c>
      <c r="T34" s="87">
        <v>34</v>
      </c>
      <c r="V34" t="s">
        <v>147</v>
      </c>
      <c r="W34" t="s">
        <v>92</v>
      </c>
      <c r="X34" t="s">
        <v>137</v>
      </c>
    </row>
    <row r="35" spans="1:24" ht="20.25" customHeight="1" x14ac:dyDescent="0.15">
      <c r="A35">
        <f t="shared" si="1"/>
        <v>23</v>
      </c>
      <c r="B35" s="123"/>
      <c r="C35" s="125" t="str">
        <f>IF(佐世保登録名簿!D35="","",VALUE(VLOOKUP(学校番号,高校番号,4,FALSE))+A35)</f>
        <v/>
      </c>
      <c r="D35" s="164"/>
      <c r="E35" s="164"/>
      <c r="F35" s="185"/>
      <c r="G35" s="185"/>
      <c r="H35" s="185"/>
      <c r="I35" s="127"/>
      <c r="J35" s="168"/>
      <c r="K35" s="169"/>
      <c r="O35" s="83">
        <v>35</v>
      </c>
      <c r="P35" s="68" t="s">
        <v>150</v>
      </c>
      <c r="Q35" s="68" t="s">
        <v>163</v>
      </c>
      <c r="R35" s="77">
        <v>13500</v>
      </c>
      <c r="T35" s="87">
        <v>35</v>
      </c>
      <c r="V35" t="s">
        <v>151</v>
      </c>
      <c r="W35" t="s">
        <v>92</v>
      </c>
      <c r="X35" t="s">
        <v>137</v>
      </c>
    </row>
    <row r="36" spans="1:24" ht="20.25" customHeight="1" x14ac:dyDescent="0.15">
      <c r="A36">
        <f t="shared" si="1"/>
        <v>24</v>
      </c>
      <c r="B36" s="123"/>
      <c r="C36" s="125" t="str">
        <f>IF(佐世保登録名簿!D36="","",VALUE(VLOOKUP(学校番号,高校番号,4,FALSE))+A36)</f>
        <v/>
      </c>
      <c r="D36" s="164"/>
      <c r="E36" s="164"/>
      <c r="F36" s="185"/>
      <c r="G36" s="185"/>
      <c r="H36" s="185"/>
      <c r="I36" s="127"/>
      <c r="J36" s="168"/>
      <c r="K36" s="169"/>
      <c r="O36" s="83">
        <v>36</v>
      </c>
      <c r="P36" s="67" t="s">
        <v>245</v>
      </c>
      <c r="Q36" s="68" t="s">
        <v>163</v>
      </c>
      <c r="R36" s="77">
        <v>13600</v>
      </c>
      <c r="T36" s="87">
        <v>36</v>
      </c>
      <c r="V36" t="s">
        <v>247</v>
      </c>
      <c r="W36" t="s">
        <v>92</v>
      </c>
      <c r="X36" t="s">
        <v>137</v>
      </c>
    </row>
    <row r="37" spans="1:24" ht="20.25" customHeight="1" x14ac:dyDescent="0.15">
      <c r="A37">
        <f t="shared" si="1"/>
        <v>25</v>
      </c>
      <c r="B37" s="123"/>
      <c r="C37" s="125" t="str">
        <f>IF(佐世保登録名簿!D37="","",VALUE(VLOOKUP(学校番号,高校番号,4,FALSE))+A37)</f>
        <v/>
      </c>
      <c r="D37" s="164"/>
      <c r="E37" s="164"/>
      <c r="F37" s="185"/>
      <c r="G37" s="185"/>
      <c r="H37" s="185"/>
      <c r="I37" s="127"/>
      <c r="J37" s="168"/>
      <c r="K37" s="169"/>
      <c r="O37" s="83">
        <v>37</v>
      </c>
      <c r="P37" s="67"/>
      <c r="Q37" s="68" t="s">
        <v>163</v>
      </c>
      <c r="R37" s="77">
        <v>13700</v>
      </c>
      <c r="T37">
        <v>37</v>
      </c>
      <c r="X37" t="s">
        <v>137</v>
      </c>
    </row>
    <row r="38" spans="1:24" ht="20.25" customHeight="1" x14ac:dyDescent="0.15">
      <c r="A38">
        <f t="shared" si="1"/>
        <v>26</v>
      </c>
      <c r="B38" s="123"/>
      <c r="C38" s="125" t="str">
        <f>IF(佐世保登録名簿!D38="","",VALUE(VLOOKUP(学校番号,高校番号,4,FALSE))+A38)</f>
        <v/>
      </c>
      <c r="D38" s="164"/>
      <c r="E38" s="164"/>
      <c r="F38" s="185"/>
      <c r="G38" s="185"/>
      <c r="H38" s="185"/>
      <c r="I38" s="127"/>
      <c r="J38" s="168"/>
      <c r="K38" s="169"/>
      <c r="O38" s="83">
        <v>38</v>
      </c>
      <c r="P38" s="67"/>
      <c r="Q38" s="68" t="s">
        <v>163</v>
      </c>
      <c r="R38" s="77">
        <v>13800</v>
      </c>
      <c r="T38">
        <v>38</v>
      </c>
      <c r="X38" t="s">
        <v>137</v>
      </c>
    </row>
    <row r="39" spans="1:24" ht="20.25" customHeight="1" thickBot="1" x14ac:dyDescent="0.2">
      <c r="A39">
        <f t="shared" si="1"/>
        <v>27</v>
      </c>
      <c r="B39" s="123"/>
      <c r="C39" s="125" t="str">
        <f>IF(佐世保登録名簿!D39="","",VALUE(VLOOKUP(学校番号,高校番号,4,FALSE))+A39)</f>
        <v/>
      </c>
      <c r="D39" s="164"/>
      <c r="E39" s="164"/>
      <c r="F39" s="185"/>
      <c r="G39" s="185"/>
      <c r="H39" s="185"/>
      <c r="I39" s="127"/>
      <c r="J39" s="168"/>
      <c r="K39" s="169"/>
      <c r="O39" s="84">
        <v>39</v>
      </c>
      <c r="P39" s="69"/>
      <c r="Q39" s="69" t="s">
        <v>204</v>
      </c>
      <c r="R39" s="78">
        <v>13900</v>
      </c>
      <c r="T39">
        <v>39</v>
      </c>
      <c r="X39" t="s">
        <v>137</v>
      </c>
    </row>
    <row r="40" spans="1:24" ht="20.25" customHeight="1" x14ac:dyDescent="0.15">
      <c r="A40">
        <f t="shared" si="1"/>
        <v>28</v>
      </c>
      <c r="B40" s="123"/>
      <c r="C40" s="125" t="str">
        <f>IF(佐世保登録名簿!D40="","",VALUE(VLOOKUP(学校番号,高校番号,4,FALSE))+A40)</f>
        <v/>
      </c>
      <c r="D40" s="164"/>
      <c r="E40" s="164"/>
      <c r="F40" s="185"/>
      <c r="G40" s="185"/>
      <c r="H40" s="185"/>
      <c r="I40" s="127"/>
      <c r="J40" s="168"/>
      <c r="K40" s="169"/>
    </row>
    <row r="41" spans="1:24" ht="20.25" customHeight="1" x14ac:dyDescent="0.15">
      <c r="A41">
        <f t="shared" si="1"/>
        <v>29</v>
      </c>
      <c r="B41" s="123"/>
      <c r="C41" s="125" t="str">
        <f>IF(佐世保登録名簿!D41="","",VALUE(VLOOKUP(学校番号,高校番号,4,FALSE))+A41)</f>
        <v/>
      </c>
      <c r="D41" s="164"/>
      <c r="E41" s="164"/>
      <c r="F41" s="185"/>
      <c r="G41" s="185"/>
      <c r="H41" s="185"/>
      <c r="I41" s="127"/>
      <c r="J41" s="168"/>
      <c r="K41" s="169"/>
    </row>
    <row r="42" spans="1:24" ht="20.25" customHeight="1" x14ac:dyDescent="0.15">
      <c r="A42">
        <f t="shared" si="1"/>
        <v>30</v>
      </c>
      <c r="B42" s="123"/>
      <c r="C42" s="125" t="str">
        <f>IF(佐世保登録名簿!D42="","",VALUE(VLOOKUP(学校番号,高校番号,4,FALSE))+A42)</f>
        <v/>
      </c>
      <c r="D42" s="164"/>
      <c r="E42" s="164"/>
      <c r="F42" s="185"/>
      <c r="G42" s="185"/>
      <c r="H42" s="185"/>
      <c r="I42" s="127"/>
      <c r="J42" s="168"/>
      <c r="K42" s="169"/>
    </row>
    <row r="43" spans="1:24" ht="20.25" customHeight="1" x14ac:dyDescent="0.15">
      <c r="A43">
        <f t="shared" si="1"/>
        <v>31</v>
      </c>
      <c r="B43" s="123"/>
      <c r="C43" s="125" t="str">
        <f>IF(佐世保登録名簿!D43="","",VALUE(VLOOKUP(学校番号,高校番号,4,FALSE))+A43)</f>
        <v/>
      </c>
      <c r="D43" s="164"/>
      <c r="E43" s="164"/>
      <c r="F43" s="185"/>
      <c r="G43" s="185"/>
      <c r="H43" s="185"/>
      <c r="I43" s="127"/>
      <c r="J43" s="168"/>
      <c r="K43" s="169"/>
    </row>
    <row r="44" spans="1:24" ht="20.25" customHeight="1" x14ac:dyDescent="0.15">
      <c r="A44">
        <f t="shared" si="1"/>
        <v>32</v>
      </c>
      <c r="B44" s="123"/>
      <c r="C44" s="125" t="str">
        <f>IF(佐世保登録名簿!D44="","",VALUE(VLOOKUP(学校番号,高校番号,4,FALSE))+A44)</f>
        <v/>
      </c>
      <c r="D44" s="164"/>
      <c r="E44" s="164"/>
      <c r="F44" s="185"/>
      <c r="G44" s="185"/>
      <c r="H44" s="185"/>
      <c r="I44" s="127"/>
      <c r="J44" s="168"/>
      <c r="K44" s="169"/>
    </row>
    <row r="45" spans="1:24" ht="20.25" customHeight="1" x14ac:dyDescent="0.15">
      <c r="A45">
        <f t="shared" si="1"/>
        <v>33</v>
      </c>
      <c r="B45" s="123"/>
      <c r="C45" s="125" t="str">
        <f>IF(佐世保登録名簿!D45="","",VALUE(VLOOKUP(学校番号,高校番号,4,FALSE))+A45)</f>
        <v/>
      </c>
      <c r="D45" s="164"/>
      <c r="E45" s="164"/>
      <c r="F45" s="185"/>
      <c r="G45" s="185"/>
      <c r="H45" s="185"/>
      <c r="I45" s="127"/>
      <c r="J45" s="168"/>
      <c r="K45" s="169"/>
    </row>
    <row r="46" spans="1:24" ht="20.25" customHeight="1" x14ac:dyDescent="0.15">
      <c r="A46">
        <f t="shared" si="1"/>
        <v>34</v>
      </c>
      <c r="B46" s="123"/>
      <c r="C46" s="125" t="str">
        <f>IF(佐世保登録名簿!D46="","",VALUE(VLOOKUP(学校番号,高校番号,4,FALSE))+A46)</f>
        <v/>
      </c>
      <c r="D46" s="164"/>
      <c r="E46" s="164"/>
      <c r="F46" s="185"/>
      <c r="G46" s="185"/>
      <c r="H46" s="185"/>
      <c r="I46" s="127"/>
      <c r="J46" s="168"/>
      <c r="K46" s="169"/>
    </row>
    <row r="47" spans="1:24" ht="20.25" customHeight="1" x14ac:dyDescent="0.15">
      <c r="A47">
        <f t="shared" si="1"/>
        <v>35</v>
      </c>
      <c r="B47" s="123"/>
      <c r="C47" s="125" t="str">
        <f>IF(佐世保登録名簿!D47="","",VALUE(VLOOKUP(学校番号,高校番号,4,FALSE))+A47)</f>
        <v/>
      </c>
      <c r="D47" s="164"/>
      <c r="E47" s="164"/>
      <c r="F47" s="185"/>
      <c r="G47" s="185"/>
      <c r="H47" s="185"/>
      <c r="I47" s="127"/>
      <c r="J47" s="168"/>
      <c r="K47" s="169"/>
    </row>
    <row r="48" spans="1:24" ht="20.25" customHeight="1" x14ac:dyDescent="0.15">
      <c r="A48">
        <f t="shared" si="1"/>
        <v>36</v>
      </c>
      <c r="B48" s="123"/>
      <c r="C48" s="125" t="str">
        <f>IF(佐世保登録名簿!D48="","",VALUE(VLOOKUP(学校番号,高校番号,4,FALSE))+A48)</f>
        <v/>
      </c>
      <c r="D48" s="164"/>
      <c r="E48" s="164"/>
      <c r="F48" s="185"/>
      <c r="G48" s="185"/>
      <c r="H48" s="185"/>
      <c r="I48" s="127"/>
      <c r="J48" s="168"/>
      <c r="K48" s="169"/>
    </row>
    <row r="49" spans="1:11" ht="20.25" customHeight="1" x14ac:dyDescent="0.15">
      <c r="A49">
        <f t="shared" si="1"/>
        <v>37</v>
      </c>
      <c r="B49" s="123"/>
      <c r="C49" s="125" t="str">
        <f>IF(佐世保登録名簿!D49="","",VALUE(VLOOKUP(学校番号,高校番号,4,FALSE))+A49)</f>
        <v/>
      </c>
      <c r="D49" s="164"/>
      <c r="E49" s="164"/>
      <c r="F49" s="185"/>
      <c r="G49" s="185"/>
      <c r="H49" s="185"/>
      <c r="I49" s="127"/>
      <c r="J49" s="168"/>
      <c r="K49" s="169"/>
    </row>
    <row r="50" spans="1:11" ht="20.25" customHeight="1" x14ac:dyDescent="0.15">
      <c r="A50">
        <f t="shared" si="1"/>
        <v>38</v>
      </c>
      <c r="B50" s="123"/>
      <c r="C50" s="125" t="str">
        <f>IF(佐世保登録名簿!D50="","",VALUE(VLOOKUP(学校番号,高校番号,4,FALSE))+A50)</f>
        <v/>
      </c>
      <c r="D50" s="164"/>
      <c r="E50" s="164"/>
      <c r="F50" s="185"/>
      <c r="G50" s="185"/>
      <c r="H50" s="185"/>
      <c r="I50" s="127"/>
      <c r="J50" s="168"/>
      <c r="K50" s="169"/>
    </row>
    <row r="51" spans="1:11" ht="20.25" customHeight="1" x14ac:dyDescent="0.15">
      <c r="A51">
        <f t="shared" si="1"/>
        <v>39</v>
      </c>
      <c r="B51" s="123"/>
      <c r="C51" s="125" t="str">
        <f>IF(佐世保登録名簿!D51="","",VALUE(VLOOKUP(学校番号,高校番号,4,FALSE))+A51)</f>
        <v/>
      </c>
      <c r="D51" s="164"/>
      <c r="E51" s="164"/>
      <c r="F51" s="185"/>
      <c r="G51" s="185"/>
      <c r="H51" s="185"/>
      <c r="I51" s="127"/>
      <c r="J51" s="168"/>
      <c r="K51" s="169"/>
    </row>
    <row r="52" spans="1:11" ht="20.25" customHeight="1" x14ac:dyDescent="0.15">
      <c r="A52">
        <f t="shared" si="1"/>
        <v>40</v>
      </c>
      <c r="B52" s="123"/>
      <c r="C52" s="125" t="str">
        <f>IF(佐世保登録名簿!D52="","",VALUE(VLOOKUP(学校番号,高校番号,4,FALSE))+A52)</f>
        <v/>
      </c>
      <c r="D52" s="164"/>
      <c r="E52" s="164"/>
      <c r="F52" s="185"/>
      <c r="G52" s="185"/>
      <c r="H52" s="185"/>
      <c r="I52" s="127"/>
      <c r="J52" s="168"/>
      <c r="K52" s="169"/>
    </row>
    <row r="53" spans="1:11" ht="20.25" customHeight="1" x14ac:dyDescent="0.15">
      <c r="A53">
        <f t="shared" si="1"/>
        <v>41</v>
      </c>
      <c r="B53" s="123"/>
      <c r="C53" s="125" t="str">
        <f>IF(佐世保登録名簿!D53="","",VALUE(VLOOKUP(学校番号,高校番号,4,FALSE))+A53)</f>
        <v/>
      </c>
      <c r="D53" s="164"/>
      <c r="E53" s="164"/>
      <c r="F53" s="185"/>
      <c r="G53" s="185"/>
      <c r="H53" s="185"/>
      <c r="I53" s="127"/>
      <c r="J53" s="168"/>
      <c r="K53" s="169"/>
    </row>
    <row r="54" spans="1:11" ht="20.25" customHeight="1" x14ac:dyDescent="0.15">
      <c r="A54">
        <f t="shared" si="1"/>
        <v>42</v>
      </c>
      <c r="B54" s="123"/>
      <c r="C54" s="125" t="str">
        <f>IF(佐世保登録名簿!D54="","",VALUE(VLOOKUP(学校番号,高校番号,4,FALSE))+A54)</f>
        <v/>
      </c>
      <c r="D54" s="164"/>
      <c r="E54" s="164"/>
      <c r="F54" s="185"/>
      <c r="G54" s="185"/>
      <c r="H54" s="185"/>
      <c r="I54" s="127"/>
      <c r="J54" s="168"/>
      <c r="K54" s="169"/>
    </row>
    <row r="55" spans="1:11" ht="20.25" customHeight="1" x14ac:dyDescent="0.15">
      <c r="A55">
        <f t="shared" si="1"/>
        <v>43</v>
      </c>
      <c r="B55" s="123"/>
      <c r="C55" s="125" t="str">
        <f>IF(佐世保登録名簿!D55="","",VALUE(VLOOKUP(学校番号,高校番号,4,FALSE))+A55)</f>
        <v/>
      </c>
      <c r="D55" s="164"/>
      <c r="E55" s="164"/>
      <c r="F55" s="185"/>
      <c r="G55" s="185"/>
      <c r="H55" s="185"/>
      <c r="I55" s="127"/>
      <c r="J55" s="168"/>
      <c r="K55" s="169"/>
    </row>
    <row r="56" spans="1:11" ht="20.25" customHeight="1" x14ac:dyDescent="0.15">
      <c r="A56">
        <f t="shared" si="1"/>
        <v>44</v>
      </c>
      <c r="B56" s="123"/>
      <c r="C56" s="125" t="str">
        <f>IF(佐世保登録名簿!D56="","",VALUE(VLOOKUP(学校番号,高校番号,4,FALSE))+A56)</f>
        <v/>
      </c>
      <c r="D56" s="164"/>
      <c r="E56" s="164"/>
      <c r="F56" s="185"/>
      <c r="G56" s="185"/>
      <c r="H56" s="185"/>
      <c r="I56" s="127"/>
      <c r="J56" s="168"/>
      <c r="K56" s="169"/>
    </row>
    <row r="57" spans="1:11" ht="20.25" customHeight="1" x14ac:dyDescent="0.15">
      <c r="A57">
        <f t="shared" si="1"/>
        <v>45</v>
      </c>
      <c r="B57" s="123"/>
      <c r="C57" s="125" t="str">
        <f>IF(佐世保登録名簿!D57="","",VALUE(VLOOKUP(学校番号,高校番号,4,FALSE))+A57)</f>
        <v/>
      </c>
      <c r="D57" s="164"/>
      <c r="E57" s="164"/>
      <c r="F57" s="185"/>
      <c r="G57" s="185"/>
      <c r="H57" s="185"/>
      <c r="I57" s="127"/>
      <c r="J57" s="168"/>
      <c r="K57" s="169"/>
    </row>
    <row r="58" spans="1:11" ht="20.25" customHeight="1" x14ac:dyDescent="0.15">
      <c r="A58">
        <f t="shared" si="1"/>
        <v>46</v>
      </c>
      <c r="B58" s="123"/>
      <c r="C58" s="125" t="str">
        <f>IF(佐世保登録名簿!D58="","",VALUE(VLOOKUP(学校番号,高校番号,4,FALSE))+A58)</f>
        <v/>
      </c>
      <c r="D58" s="164"/>
      <c r="E58" s="164"/>
      <c r="F58" s="185"/>
      <c r="G58" s="185"/>
      <c r="H58" s="185"/>
      <c r="I58" s="127"/>
      <c r="J58" s="168"/>
      <c r="K58" s="169"/>
    </row>
    <row r="59" spans="1:11" ht="20.25" customHeight="1" x14ac:dyDescent="0.15">
      <c r="A59">
        <f t="shared" si="1"/>
        <v>47</v>
      </c>
      <c r="B59" s="123"/>
      <c r="C59" s="125" t="str">
        <f>IF(佐世保登録名簿!D59="","",VALUE(VLOOKUP(学校番号,高校番号,4,FALSE))+A59)</f>
        <v/>
      </c>
      <c r="D59" s="164"/>
      <c r="E59" s="164"/>
      <c r="F59" s="185"/>
      <c r="G59" s="185"/>
      <c r="H59" s="185"/>
      <c r="I59" s="127"/>
      <c r="J59" s="168"/>
      <c r="K59" s="169"/>
    </row>
    <row r="60" spans="1:11" ht="20.25" customHeight="1" x14ac:dyDescent="0.15">
      <c r="A60">
        <f t="shared" si="1"/>
        <v>48</v>
      </c>
      <c r="B60" s="123"/>
      <c r="C60" s="125" t="str">
        <f>IF(佐世保登録名簿!D60="","",VALUE(VLOOKUP(学校番号,高校番号,4,FALSE))+A60)</f>
        <v/>
      </c>
      <c r="D60" s="164"/>
      <c r="E60" s="164"/>
      <c r="F60" s="185"/>
      <c r="G60" s="185"/>
      <c r="H60" s="185"/>
      <c r="I60" s="127"/>
      <c r="J60" s="168"/>
      <c r="K60" s="169"/>
    </row>
    <row r="61" spans="1:11" ht="20.25" customHeight="1" x14ac:dyDescent="0.15">
      <c r="A61">
        <f t="shared" si="1"/>
        <v>49</v>
      </c>
      <c r="B61" s="123"/>
      <c r="C61" s="125" t="str">
        <f>IF(佐世保登録名簿!D61="","",VALUE(VLOOKUP(学校番号,高校番号,4,FALSE))+A61)</f>
        <v/>
      </c>
      <c r="D61" s="164"/>
      <c r="E61" s="164"/>
      <c r="F61" s="185"/>
      <c r="G61" s="185"/>
      <c r="H61" s="185"/>
      <c r="I61" s="127"/>
      <c r="J61" s="168"/>
      <c r="K61" s="169"/>
    </row>
    <row r="62" spans="1:11" ht="20.25" customHeight="1" x14ac:dyDescent="0.15">
      <c r="A62">
        <f t="shared" si="1"/>
        <v>50</v>
      </c>
      <c r="B62" s="123"/>
      <c r="C62" s="125" t="str">
        <f>IF(佐世保登録名簿!D62="","",VALUE(VLOOKUP(学校番号,高校番号,4,FALSE))+A62)</f>
        <v/>
      </c>
      <c r="D62" s="164"/>
      <c r="E62" s="164"/>
      <c r="F62" s="185"/>
      <c r="G62" s="185"/>
      <c r="H62" s="185"/>
      <c r="I62" s="127"/>
      <c r="J62" s="168"/>
      <c r="K62" s="169"/>
    </row>
    <row r="63" spans="1:11" ht="20.25" customHeight="1" x14ac:dyDescent="0.15">
      <c r="A63">
        <f t="shared" si="1"/>
        <v>51</v>
      </c>
      <c r="B63" s="123"/>
      <c r="C63" s="125" t="str">
        <f>IF(佐世保登録名簿!D63="","",VALUE(VLOOKUP(学校番号,高校番号,4,FALSE))+A63)</f>
        <v/>
      </c>
      <c r="D63" s="164"/>
      <c r="E63" s="164"/>
      <c r="F63" s="185"/>
      <c r="G63" s="185"/>
      <c r="H63" s="185"/>
      <c r="I63" s="127"/>
      <c r="J63" s="168"/>
      <c r="K63" s="169"/>
    </row>
    <row r="64" spans="1:11" ht="20.25" customHeight="1" x14ac:dyDescent="0.15">
      <c r="A64">
        <f t="shared" si="1"/>
        <v>52</v>
      </c>
      <c r="B64" s="123"/>
      <c r="C64" s="125" t="str">
        <f>IF(佐世保登録名簿!D64="","",VALUE(VLOOKUP(学校番号,高校番号,4,FALSE))+A64)</f>
        <v/>
      </c>
      <c r="D64" s="164"/>
      <c r="E64" s="164"/>
      <c r="F64" s="185"/>
      <c r="G64" s="185"/>
      <c r="H64" s="185"/>
      <c r="I64" s="127"/>
      <c r="J64" s="168"/>
      <c r="K64" s="169"/>
    </row>
    <row r="65" spans="1:17" ht="20.25" customHeight="1" x14ac:dyDescent="0.15">
      <c r="A65">
        <f t="shared" si="1"/>
        <v>53</v>
      </c>
      <c r="B65" s="123"/>
      <c r="C65" s="125" t="str">
        <f>IF(佐世保登録名簿!D65="","",VALUE(VLOOKUP(学校番号,高校番号,4,FALSE))+A65)</f>
        <v/>
      </c>
      <c r="D65" s="164"/>
      <c r="E65" s="164"/>
      <c r="F65" s="185"/>
      <c r="G65" s="185"/>
      <c r="H65" s="185"/>
      <c r="I65" s="127"/>
      <c r="J65" s="168"/>
      <c r="K65" s="169"/>
    </row>
    <row r="66" spans="1:17" ht="20.25" customHeight="1" x14ac:dyDescent="0.15">
      <c r="A66">
        <f t="shared" si="1"/>
        <v>54</v>
      </c>
      <c r="B66" s="123"/>
      <c r="C66" s="125" t="str">
        <f>IF(佐世保登録名簿!D66="","",VALUE(VLOOKUP(学校番号,高校番号,4,FALSE))+A66)</f>
        <v/>
      </c>
      <c r="D66" s="164"/>
      <c r="E66" s="164"/>
      <c r="F66" s="185"/>
      <c r="G66" s="185"/>
      <c r="H66" s="185"/>
      <c r="I66" s="127"/>
      <c r="J66" s="168"/>
      <c r="K66" s="169"/>
    </row>
    <row r="67" spans="1:17" ht="20.25" customHeight="1" x14ac:dyDescent="0.15">
      <c r="A67">
        <f t="shared" si="1"/>
        <v>55</v>
      </c>
      <c r="B67" s="123"/>
      <c r="C67" s="125" t="str">
        <f>IF(佐世保登録名簿!D67="","",VALUE(VLOOKUP(学校番号,高校番号,4,FALSE))+A67)</f>
        <v/>
      </c>
      <c r="D67" s="164"/>
      <c r="E67" s="164"/>
      <c r="F67" s="185"/>
      <c r="G67" s="185"/>
      <c r="H67" s="185"/>
      <c r="I67" s="127"/>
      <c r="J67" s="168"/>
      <c r="K67" s="169"/>
    </row>
    <row r="68" spans="1:17" ht="20.25" customHeight="1" x14ac:dyDescent="0.15">
      <c r="A68">
        <f t="shared" si="1"/>
        <v>56</v>
      </c>
      <c r="B68" s="123"/>
      <c r="C68" s="125" t="str">
        <f>IF(佐世保登録名簿!D68="","",VALUE(VLOOKUP(学校番号,高校番号,4,FALSE))+A68)</f>
        <v/>
      </c>
      <c r="D68" s="164"/>
      <c r="E68" s="164"/>
      <c r="F68" s="185"/>
      <c r="G68" s="185"/>
      <c r="H68" s="185"/>
      <c r="I68" s="127"/>
      <c r="J68" s="168"/>
      <c r="K68" s="169"/>
    </row>
    <row r="69" spans="1:17" ht="20.25" customHeight="1" x14ac:dyDescent="0.15">
      <c r="A69">
        <f t="shared" si="1"/>
        <v>57</v>
      </c>
      <c r="B69" s="123"/>
      <c r="C69" s="125" t="str">
        <f>IF(佐世保登録名簿!D69="","",VALUE(VLOOKUP(学校番号,高校番号,4,FALSE))+A69)</f>
        <v/>
      </c>
      <c r="D69" s="164"/>
      <c r="E69" s="164"/>
      <c r="F69" s="185"/>
      <c r="G69" s="185"/>
      <c r="H69" s="185"/>
      <c r="I69" s="127"/>
      <c r="J69" s="168"/>
      <c r="K69" s="169"/>
    </row>
    <row r="70" spans="1:17" ht="20.25" customHeight="1" x14ac:dyDescent="0.15">
      <c r="A70">
        <f t="shared" si="1"/>
        <v>58</v>
      </c>
      <c r="B70" s="123"/>
      <c r="C70" s="125" t="str">
        <f>IF(佐世保登録名簿!D70="","",VALUE(VLOOKUP(学校番号,高校番号,4,FALSE))+A70)</f>
        <v/>
      </c>
      <c r="D70" s="164"/>
      <c r="E70" s="164"/>
      <c r="F70" s="185"/>
      <c r="G70" s="185"/>
      <c r="H70" s="185"/>
      <c r="I70" s="127"/>
      <c r="J70" s="168"/>
      <c r="K70" s="169"/>
    </row>
    <row r="71" spans="1:17" ht="18" customHeight="1" x14ac:dyDescent="0.15">
      <c r="A71">
        <f t="shared" si="1"/>
        <v>59</v>
      </c>
      <c r="B71" s="123"/>
      <c r="C71" s="125" t="str">
        <f>IF(佐世保登録名簿!D71="","",VALUE(VLOOKUP(学校番号,高校番号,4,FALSE))+A71)</f>
        <v/>
      </c>
      <c r="D71" s="164"/>
      <c r="E71" s="164"/>
      <c r="F71" s="185"/>
      <c r="G71" s="185"/>
      <c r="H71" s="185"/>
      <c r="I71" s="127"/>
      <c r="J71" s="168"/>
      <c r="K71" s="169"/>
    </row>
    <row r="72" spans="1:17" ht="18" customHeight="1" thickBot="1" x14ac:dyDescent="0.2">
      <c r="A72">
        <f t="shared" si="1"/>
        <v>60</v>
      </c>
      <c r="B72" s="124"/>
      <c r="C72" s="126" t="str">
        <f>IF(佐世保登録名簿!D72="","",VALUE(VLOOKUP(学校番号,高校番号,4,FALSE))+A72)</f>
        <v/>
      </c>
      <c r="D72" s="186"/>
      <c r="E72" s="186"/>
      <c r="F72" s="187"/>
      <c r="G72" s="187"/>
      <c r="H72" s="187"/>
      <c r="I72" s="128"/>
      <c r="J72" s="188"/>
      <c r="K72" s="189"/>
    </row>
    <row r="73" spans="1:17" ht="18" customHeight="1" x14ac:dyDescent="0.15">
      <c r="B73" s="120"/>
      <c r="C73" s="120"/>
      <c r="D73" s="120"/>
      <c r="E73" s="120"/>
      <c r="F73" s="120"/>
      <c r="G73" s="120"/>
      <c r="H73" s="120"/>
      <c r="I73" s="120"/>
      <c r="J73" s="120"/>
      <c r="K73" s="120"/>
    </row>
    <row r="74" spans="1:17" x14ac:dyDescent="0.15">
      <c r="B74" s="90"/>
      <c r="C74" s="90"/>
      <c r="D74" s="90"/>
      <c r="E74" s="90"/>
      <c r="F74" s="90"/>
      <c r="G74" s="90"/>
    </row>
    <row r="79" spans="1:17" x14ac:dyDescent="0.15">
      <c r="P79" s="63"/>
      <c r="Q79" s="63"/>
    </row>
    <row r="80" spans="1:17" x14ac:dyDescent="0.15">
      <c r="P80" s="63"/>
      <c r="Q80" s="63"/>
    </row>
    <row r="81" spans="16:17" x14ac:dyDescent="0.15">
      <c r="P81" s="63"/>
      <c r="Q81" s="63"/>
    </row>
    <row r="84" spans="16:17" x14ac:dyDescent="0.15">
      <c r="P84" s="63"/>
      <c r="Q84" s="63"/>
    </row>
    <row r="86" spans="16:17" x14ac:dyDescent="0.15">
      <c r="P86" s="63"/>
      <c r="Q86" s="63"/>
    </row>
    <row r="87" spans="16:17" x14ac:dyDescent="0.15">
      <c r="P87" s="63"/>
      <c r="Q87" s="63"/>
    </row>
    <row r="89" spans="16:17" x14ac:dyDescent="0.15">
      <c r="P89" s="63"/>
      <c r="Q89" s="63"/>
    </row>
    <row r="91" spans="16:17" x14ac:dyDescent="0.15">
      <c r="P91" s="63"/>
      <c r="Q91" s="63"/>
    </row>
    <row r="92" spans="16:17" x14ac:dyDescent="0.15">
      <c r="P92" s="63"/>
      <c r="Q92" s="63"/>
    </row>
  </sheetData>
  <sheetProtection sheet="1" formatCells="0" selectLockedCells="1"/>
  <protectedRanges>
    <protectedRange sqref="D12:D72" name="範囲3"/>
    <protectedRange sqref="E12:E72" name="範囲1"/>
    <protectedRange sqref="E2" name="範囲2"/>
    <protectedRange sqref="J12:J72" name="範囲4"/>
    <protectedRange sqref="D5:E7" name="範囲12_1"/>
    <protectedRange sqref="J3:K3 K4:L4 E4:I4" name="範囲10_1"/>
    <protectedRange sqref="G5:I7 K5:L7" name="範囲13_1"/>
    <protectedRange sqref="J4" name="範囲11_1_1_1"/>
    <protectedRange sqref="J5:J7" name="範囲13_1_1_1"/>
    <protectedRange sqref="D3:E3" name="範囲9_1_1"/>
  </protectedRanges>
  <mergeCells count="216">
    <mergeCell ref="D72:E72"/>
    <mergeCell ref="F72:H72"/>
    <mergeCell ref="J72:K72"/>
    <mergeCell ref="F4:L4"/>
    <mergeCell ref="D70:E70"/>
    <mergeCell ref="F70:H70"/>
    <mergeCell ref="J70:K70"/>
    <mergeCell ref="D71:E71"/>
    <mergeCell ref="F71:H71"/>
    <mergeCell ref="J71:K71"/>
    <mergeCell ref="D68:E68"/>
    <mergeCell ref="F68:H68"/>
    <mergeCell ref="J68:K68"/>
    <mergeCell ref="D69:E69"/>
    <mergeCell ref="F69:H69"/>
    <mergeCell ref="J69:K69"/>
    <mergeCell ref="D66:E66"/>
    <mergeCell ref="F66:H66"/>
    <mergeCell ref="J66:K66"/>
    <mergeCell ref="D67:E67"/>
    <mergeCell ref="F67:H67"/>
    <mergeCell ref="J67:K67"/>
    <mergeCell ref="D64:E64"/>
    <mergeCell ref="F64:H64"/>
    <mergeCell ref="J64:K64"/>
    <mergeCell ref="D65:E65"/>
    <mergeCell ref="F65:H65"/>
    <mergeCell ref="J65:K65"/>
    <mergeCell ref="D62:E62"/>
    <mergeCell ref="F62:H62"/>
    <mergeCell ref="J62:K62"/>
    <mergeCell ref="D63:E63"/>
    <mergeCell ref="F63:H63"/>
    <mergeCell ref="J63:K63"/>
    <mergeCell ref="D60:E60"/>
    <mergeCell ref="F60:H60"/>
    <mergeCell ref="J60:K60"/>
    <mergeCell ref="D61:E61"/>
    <mergeCell ref="F61:H61"/>
    <mergeCell ref="J61:K61"/>
    <mergeCell ref="D58:E58"/>
    <mergeCell ref="F58:H58"/>
    <mergeCell ref="J58:K58"/>
    <mergeCell ref="D59:E59"/>
    <mergeCell ref="F59:H59"/>
    <mergeCell ref="J59:K59"/>
    <mergeCell ref="D56:E56"/>
    <mergeCell ref="F56:H56"/>
    <mergeCell ref="J56:K56"/>
    <mergeCell ref="D57:E57"/>
    <mergeCell ref="F57:H57"/>
    <mergeCell ref="J57:K57"/>
    <mergeCell ref="D54:E54"/>
    <mergeCell ref="F54:H54"/>
    <mergeCell ref="J54:K54"/>
    <mergeCell ref="D55:E55"/>
    <mergeCell ref="F55:H55"/>
    <mergeCell ref="J55:K55"/>
    <mergeCell ref="D52:E52"/>
    <mergeCell ref="F52:H52"/>
    <mergeCell ref="J52:K52"/>
    <mergeCell ref="D53:E53"/>
    <mergeCell ref="F53:H53"/>
    <mergeCell ref="J53:K53"/>
    <mergeCell ref="D50:E50"/>
    <mergeCell ref="F50:H50"/>
    <mergeCell ref="J50:K50"/>
    <mergeCell ref="D51:E51"/>
    <mergeCell ref="F51:H51"/>
    <mergeCell ref="J51:K51"/>
    <mergeCell ref="D48:E48"/>
    <mergeCell ref="F48:H48"/>
    <mergeCell ref="J48:K48"/>
    <mergeCell ref="D49:E49"/>
    <mergeCell ref="F49:H49"/>
    <mergeCell ref="J49:K49"/>
    <mergeCell ref="D46:E46"/>
    <mergeCell ref="F46:H46"/>
    <mergeCell ref="J46:K46"/>
    <mergeCell ref="D47:E47"/>
    <mergeCell ref="F47:H47"/>
    <mergeCell ref="J47:K47"/>
    <mergeCell ref="D44:E44"/>
    <mergeCell ref="F44:H44"/>
    <mergeCell ref="J44:K44"/>
    <mergeCell ref="D45:E45"/>
    <mergeCell ref="F45:H45"/>
    <mergeCell ref="J45:K45"/>
    <mergeCell ref="D42:E42"/>
    <mergeCell ref="F42:H42"/>
    <mergeCell ref="J42:K42"/>
    <mergeCell ref="D43:E43"/>
    <mergeCell ref="F43:H43"/>
    <mergeCell ref="J43:K43"/>
    <mergeCell ref="D40:E40"/>
    <mergeCell ref="F40:H40"/>
    <mergeCell ref="J40:K40"/>
    <mergeCell ref="D41:E41"/>
    <mergeCell ref="F41:H41"/>
    <mergeCell ref="J41:K41"/>
    <mergeCell ref="D38:E38"/>
    <mergeCell ref="F38:H38"/>
    <mergeCell ref="J38:K38"/>
    <mergeCell ref="D39:E39"/>
    <mergeCell ref="F39:H39"/>
    <mergeCell ref="J39:K39"/>
    <mergeCell ref="D36:E36"/>
    <mergeCell ref="F36:H36"/>
    <mergeCell ref="J36:K36"/>
    <mergeCell ref="D37:E37"/>
    <mergeCell ref="F37:H37"/>
    <mergeCell ref="J37:K37"/>
    <mergeCell ref="D34:E34"/>
    <mergeCell ref="F34:H34"/>
    <mergeCell ref="J34:K34"/>
    <mergeCell ref="D35:E35"/>
    <mergeCell ref="F35:H35"/>
    <mergeCell ref="J35:K35"/>
    <mergeCell ref="D32:E32"/>
    <mergeCell ref="F32:H32"/>
    <mergeCell ref="J32:K32"/>
    <mergeCell ref="D33:E33"/>
    <mergeCell ref="F33:H33"/>
    <mergeCell ref="J33:K33"/>
    <mergeCell ref="D30:E30"/>
    <mergeCell ref="F30:H30"/>
    <mergeCell ref="J30:K30"/>
    <mergeCell ref="D31:E31"/>
    <mergeCell ref="F31:H31"/>
    <mergeCell ref="J31:K31"/>
    <mergeCell ref="D28:E28"/>
    <mergeCell ref="F28:H28"/>
    <mergeCell ref="J28:K28"/>
    <mergeCell ref="D29:E29"/>
    <mergeCell ref="F29:H29"/>
    <mergeCell ref="J29:K29"/>
    <mergeCell ref="D26:E26"/>
    <mergeCell ref="F26:H26"/>
    <mergeCell ref="J26:K26"/>
    <mergeCell ref="D27:E27"/>
    <mergeCell ref="F27:H27"/>
    <mergeCell ref="J27:K27"/>
    <mergeCell ref="D24:E24"/>
    <mergeCell ref="F24:H24"/>
    <mergeCell ref="J24:K24"/>
    <mergeCell ref="D25:E25"/>
    <mergeCell ref="F25:H25"/>
    <mergeCell ref="J25:K25"/>
    <mergeCell ref="D22:E22"/>
    <mergeCell ref="F22:H22"/>
    <mergeCell ref="J22:K22"/>
    <mergeCell ref="D23:E23"/>
    <mergeCell ref="F23:H23"/>
    <mergeCell ref="J23:K23"/>
    <mergeCell ref="D20:E20"/>
    <mergeCell ref="F20:H20"/>
    <mergeCell ref="J20:K20"/>
    <mergeCell ref="D21:E21"/>
    <mergeCell ref="F21:H21"/>
    <mergeCell ref="J21:K21"/>
    <mergeCell ref="D18:E18"/>
    <mergeCell ref="F18:H18"/>
    <mergeCell ref="J18:K18"/>
    <mergeCell ref="D19:E19"/>
    <mergeCell ref="F19:H19"/>
    <mergeCell ref="J19:K19"/>
    <mergeCell ref="D16:E16"/>
    <mergeCell ref="F16:H16"/>
    <mergeCell ref="J16:K16"/>
    <mergeCell ref="D17:E17"/>
    <mergeCell ref="F17:H17"/>
    <mergeCell ref="J17:K17"/>
    <mergeCell ref="D14:E14"/>
    <mergeCell ref="F14:H14"/>
    <mergeCell ref="J14:K14"/>
    <mergeCell ref="D15:E15"/>
    <mergeCell ref="F15:H15"/>
    <mergeCell ref="J15:K15"/>
    <mergeCell ref="J12:K12"/>
    <mergeCell ref="D12:E12"/>
    <mergeCell ref="F12:H12"/>
    <mergeCell ref="D13:E13"/>
    <mergeCell ref="F13:H13"/>
    <mergeCell ref="J13:K13"/>
    <mergeCell ref="B11:C11"/>
    <mergeCell ref="G6:I6"/>
    <mergeCell ref="K7:M7"/>
    <mergeCell ref="B7:C7"/>
    <mergeCell ref="G7:I7"/>
    <mergeCell ref="D7:E7"/>
    <mergeCell ref="D11:E11"/>
    <mergeCell ref="F11:H11"/>
    <mergeCell ref="J11:K11"/>
    <mergeCell ref="C9:K9"/>
    <mergeCell ref="C8:K8"/>
    <mergeCell ref="C10:K10"/>
    <mergeCell ref="B12:C12"/>
    <mergeCell ref="B6:C6"/>
    <mergeCell ref="AF3:AG3"/>
    <mergeCell ref="B4:C4"/>
    <mergeCell ref="U3:W3"/>
    <mergeCell ref="B3:C3"/>
    <mergeCell ref="K6:M6"/>
    <mergeCell ref="D6:E6"/>
    <mergeCell ref="F1:I1"/>
    <mergeCell ref="K5:M5"/>
    <mergeCell ref="G2:H2"/>
    <mergeCell ref="D3:G3"/>
    <mergeCell ref="P2:Q2"/>
    <mergeCell ref="B2:D2"/>
    <mergeCell ref="G5:I5"/>
    <mergeCell ref="B5:C5"/>
    <mergeCell ref="H3:I3"/>
    <mergeCell ref="J2:L2"/>
    <mergeCell ref="J3:L3"/>
    <mergeCell ref="D5:E5"/>
  </mergeCells>
  <phoneticPr fontId="33" alignment="distributed"/>
  <dataValidations count="1">
    <dataValidation imeMode="hiragana" allowBlank="1" showInputMessage="1" showErrorMessage="1" sqref="D3 J3 D5:D7 D12:D72 E4:F4" xr:uid="{00000000-0002-0000-0100-000000000000}"/>
  </dataValidations>
  <printOptions horizontalCentered="1" verticalCentered="1"/>
  <pageMargins left="0.19685039370078741" right="0.19685039370078741" top="0.39370078740157483" bottom="0.19685039370078741" header="0.51181102362204722" footer="0.51181102362204722"/>
  <pageSetup paperSize="9" scale="90" orientation="portrait" horizontalDpi="4294967293" r:id="rId1"/>
  <headerFooter alignWithMargins="0"/>
  <colBreaks count="1" manualBreakCount="1">
    <brk id="13" max="4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51"/>
  <sheetViews>
    <sheetView zoomScale="80" zoomScaleNormal="80" workbookViewId="0">
      <selection activeCell="C5" sqref="C5:D5"/>
    </sheetView>
  </sheetViews>
  <sheetFormatPr defaultRowHeight="13.5" x14ac:dyDescent="0.15"/>
  <cols>
    <col min="1" max="1" width="3.5" customWidth="1"/>
    <col min="2" max="2" width="11.25" bestFit="1" customWidth="1"/>
    <col min="3" max="4" width="12.5" customWidth="1"/>
    <col min="5" max="5" width="5.25" bestFit="1" customWidth="1"/>
    <col min="6" max="6" width="1.25" customWidth="1"/>
    <col min="7" max="7" width="3.5" bestFit="1" customWidth="1"/>
    <col min="8" max="8" width="11.25" customWidth="1"/>
    <col min="9" max="10" width="12.5" customWidth="1"/>
    <col min="11" max="11" width="5.5" bestFit="1" customWidth="1"/>
    <col min="12" max="12" width="2.5" customWidth="1"/>
    <col min="13" max="13" width="8.25" bestFit="1" customWidth="1"/>
    <col min="14" max="14" width="3.375" customWidth="1"/>
  </cols>
  <sheetData>
    <row r="1" spans="1:17" s="6" customFormat="1" ht="24" x14ac:dyDescent="0.15">
      <c r="B1" s="194" t="s">
        <v>218</v>
      </c>
      <c r="C1" s="194"/>
      <c r="D1" s="194"/>
      <c r="E1" s="194"/>
      <c r="F1" s="194"/>
      <c r="G1" s="194"/>
      <c r="H1" s="194"/>
      <c r="I1" s="194"/>
      <c r="J1" s="194"/>
    </row>
    <row r="2" spans="1:17" s="25" customFormat="1" ht="8.25" customHeight="1" x14ac:dyDescent="0.15"/>
    <row r="3" spans="1:17" s="26" customFormat="1" ht="16.5" customHeight="1" thickBot="1" x14ac:dyDescent="0.2">
      <c r="B3" s="17" t="str">
        <f>佐世保登録名簿!I2</f>
        <v/>
      </c>
      <c r="J3" s="27"/>
      <c r="K3" s="28"/>
      <c r="N3" s="28"/>
      <c r="P3" s="43"/>
      <c r="Q3" s="43"/>
    </row>
    <row r="4" spans="1:17" s="5" customFormat="1" ht="16.5" customHeight="1" x14ac:dyDescent="0.15">
      <c r="A4" s="29">
        <f>学校番号</f>
        <v>0</v>
      </c>
      <c r="B4" s="52" t="s">
        <v>9</v>
      </c>
      <c r="C4" s="195" t="str">
        <f>佐世保登録名簿!D3</f>
        <v/>
      </c>
      <c r="D4" s="196" t="e">
        <f>VLOOKUP(学校番号,高校番号女,8,FALSE)</f>
        <v>#NAME?</v>
      </c>
      <c r="E4" s="197" t="e">
        <f>VLOOKUP(学校番号,高校番号女,8,FALSE)</f>
        <v>#NAME?</v>
      </c>
      <c r="G4" s="201" t="s">
        <v>72</v>
      </c>
      <c r="H4" s="202"/>
      <c r="I4" s="192">
        <f>佐世保登録名簿!J3</f>
        <v>0</v>
      </c>
      <c r="J4" s="193"/>
      <c r="K4" s="65" t="s">
        <v>1</v>
      </c>
    </row>
    <row r="5" spans="1:17" s="5" customFormat="1" ht="16.5" customHeight="1" x14ac:dyDescent="0.15">
      <c r="B5" s="20" t="s">
        <v>6</v>
      </c>
      <c r="C5" s="210">
        <f>佐世保登録名簿!D5</f>
        <v>0</v>
      </c>
      <c r="D5" s="211"/>
      <c r="E5" s="98"/>
      <c r="G5" s="203" t="s">
        <v>134</v>
      </c>
      <c r="H5" s="204"/>
      <c r="I5" s="207" t="str">
        <f>CONCATENATE(佐世保登録名簿!F4,佐世保登録名簿!G4)</f>
        <v/>
      </c>
      <c r="J5" s="208"/>
      <c r="K5" s="209"/>
      <c r="M5" s="5" t="s">
        <v>126</v>
      </c>
    </row>
    <row r="6" spans="1:17" s="5" customFormat="1" ht="16.5" customHeight="1" thickBot="1" x14ac:dyDescent="0.2">
      <c r="B6" s="53" t="s">
        <v>133</v>
      </c>
      <c r="C6" s="210"/>
      <c r="D6" s="211"/>
      <c r="E6" s="99"/>
      <c r="G6" s="205" t="s">
        <v>73</v>
      </c>
      <c r="H6" s="206"/>
      <c r="I6" s="198">
        <f>佐世保登録名簿!G5</f>
        <v>0</v>
      </c>
      <c r="J6" s="199"/>
      <c r="K6" s="200"/>
      <c r="M6" s="5" t="s">
        <v>125</v>
      </c>
    </row>
    <row r="7" spans="1:17" s="5" customFormat="1" ht="16.5" customHeight="1" thickBot="1" x14ac:dyDescent="0.2">
      <c r="B7" s="54" t="s">
        <v>67</v>
      </c>
      <c r="C7" s="190"/>
      <c r="D7" s="191"/>
      <c r="E7" s="100"/>
      <c r="G7" s="17"/>
      <c r="H7" s="17"/>
      <c r="I7" s="17"/>
      <c r="J7" s="17"/>
      <c r="K7" s="17"/>
      <c r="M7" s="5" t="s">
        <v>165</v>
      </c>
    </row>
    <row r="8" spans="1:17" s="5" customFormat="1" ht="16.5" customHeight="1" thickBot="1" x14ac:dyDescent="0.2"/>
    <row r="9" spans="1:17" s="5" customFormat="1" ht="16.5" customHeight="1" thickBot="1" x14ac:dyDescent="0.2">
      <c r="A9" s="241">
        <v>1</v>
      </c>
      <c r="B9" s="30" t="s">
        <v>74</v>
      </c>
      <c r="C9" s="37" t="str">
        <f>IF(B11=0,"",略称)</f>
        <v/>
      </c>
      <c r="D9" s="31" t="str">
        <f>IF(B11=0,"","Ａ")</f>
        <v/>
      </c>
      <c r="E9" s="12" t="str">
        <f>B3</f>
        <v/>
      </c>
      <c r="G9" s="241">
        <f>A9+1</f>
        <v>2</v>
      </c>
      <c r="H9" s="30" t="s">
        <v>74</v>
      </c>
      <c r="I9" s="37" t="str">
        <f>IF(H11=0,"",略称)</f>
        <v/>
      </c>
      <c r="J9" s="31" t="str">
        <f>IF(H11=0,"","Ｂ")</f>
        <v/>
      </c>
      <c r="K9" s="12" t="str">
        <f>E9</f>
        <v/>
      </c>
    </row>
    <row r="10" spans="1:17" s="5" customFormat="1" ht="16.5" customHeight="1" thickBot="1" x14ac:dyDescent="0.2">
      <c r="B10" s="32" t="s">
        <v>2</v>
      </c>
      <c r="C10" s="97" t="s">
        <v>75</v>
      </c>
      <c r="D10" s="104" t="s">
        <v>216</v>
      </c>
      <c r="E10" s="22" t="s">
        <v>3</v>
      </c>
      <c r="H10" s="32" t="s">
        <v>2</v>
      </c>
      <c r="I10" s="97" t="s">
        <v>75</v>
      </c>
      <c r="J10" s="104" t="s">
        <v>216</v>
      </c>
      <c r="K10" s="22" t="s">
        <v>3</v>
      </c>
    </row>
    <row r="11" spans="1:17" s="5" customFormat="1" ht="16.5" customHeight="1" x14ac:dyDescent="0.15">
      <c r="A11" s="5">
        <v>1</v>
      </c>
      <c r="B11" s="59"/>
      <c r="C11" s="106" t="str">
        <f t="shared" ref="C11:C17" si="0">IF(B11=0,"",VLOOKUP(B11,高校登録,2,FALSE))</f>
        <v/>
      </c>
      <c r="D11" s="107" t="str">
        <f t="shared" ref="D11:D17" si="1">IF(B11=0,"",VLOOKUP(B11,高校登録,4,FALSE))</f>
        <v/>
      </c>
      <c r="E11" s="101" t="str">
        <f t="shared" ref="E11:E17" si="2">IF(B11=0,"",VLOOKUP(B11,高校登録,7,FALSE))</f>
        <v/>
      </c>
      <c r="G11" s="5">
        <v>1</v>
      </c>
      <c r="H11" s="40"/>
      <c r="I11" s="106" t="str">
        <f t="shared" ref="I11:I17" si="3">IF(H11=0,"",VLOOKUP(H11,高校登録,2,FALSE))</f>
        <v/>
      </c>
      <c r="J11" s="107" t="str">
        <f t="shared" ref="J11:J17" si="4">IF(H11=0,"",VLOOKUP(H11,高校登録,4,FALSE))</f>
        <v/>
      </c>
      <c r="K11" s="101" t="str">
        <f t="shared" ref="K11:K17" si="5">IF(H11=0,"",VLOOKUP(H11,高校登録,7,FALSE))</f>
        <v/>
      </c>
    </row>
    <row r="12" spans="1:17" s="5" customFormat="1" ht="16.5" customHeight="1" x14ac:dyDescent="0.15">
      <c r="A12" s="5">
        <v>2</v>
      </c>
      <c r="B12" s="41"/>
      <c r="C12" s="108" t="str">
        <f t="shared" si="0"/>
        <v/>
      </c>
      <c r="D12" s="109" t="str">
        <f t="shared" si="1"/>
        <v/>
      </c>
      <c r="E12" s="102" t="str">
        <f t="shared" si="2"/>
        <v/>
      </c>
      <c r="G12" s="5">
        <v>2</v>
      </c>
      <c r="H12" s="41"/>
      <c r="I12" s="108" t="str">
        <f t="shared" si="3"/>
        <v/>
      </c>
      <c r="J12" s="109" t="str">
        <f t="shared" si="4"/>
        <v/>
      </c>
      <c r="K12" s="102" t="str">
        <f t="shared" si="5"/>
        <v/>
      </c>
    </row>
    <row r="13" spans="1:17" s="5" customFormat="1" ht="16.5" customHeight="1" x14ac:dyDescent="0.15">
      <c r="A13" s="5">
        <v>3</v>
      </c>
      <c r="B13" s="41"/>
      <c r="C13" s="108" t="str">
        <f t="shared" si="0"/>
        <v/>
      </c>
      <c r="D13" s="109" t="str">
        <f t="shared" si="1"/>
        <v/>
      </c>
      <c r="E13" s="102" t="str">
        <f t="shared" si="2"/>
        <v/>
      </c>
      <c r="G13" s="5">
        <v>3</v>
      </c>
      <c r="H13" s="41"/>
      <c r="I13" s="108" t="str">
        <f t="shared" si="3"/>
        <v/>
      </c>
      <c r="J13" s="109" t="str">
        <f t="shared" si="4"/>
        <v/>
      </c>
      <c r="K13" s="102" t="str">
        <f t="shared" si="5"/>
        <v/>
      </c>
    </row>
    <row r="14" spans="1:17" s="5" customFormat="1" ht="16.5" customHeight="1" x14ac:dyDescent="0.15">
      <c r="A14" s="5">
        <v>4</v>
      </c>
      <c r="B14" s="41"/>
      <c r="C14" s="108" t="str">
        <f t="shared" si="0"/>
        <v/>
      </c>
      <c r="D14" s="109" t="str">
        <f t="shared" si="1"/>
        <v/>
      </c>
      <c r="E14" s="102" t="str">
        <f t="shared" si="2"/>
        <v/>
      </c>
      <c r="G14" s="5">
        <v>4</v>
      </c>
      <c r="H14" s="41"/>
      <c r="I14" s="108" t="str">
        <f t="shared" si="3"/>
        <v/>
      </c>
      <c r="J14" s="109" t="str">
        <f t="shared" si="4"/>
        <v/>
      </c>
      <c r="K14" s="102" t="str">
        <f t="shared" si="5"/>
        <v/>
      </c>
    </row>
    <row r="15" spans="1:17" s="5" customFormat="1" ht="16.5" customHeight="1" x14ac:dyDescent="0.15">
      <c r="A15" s="5">
        <v>5</v>
      </c>
      <c r="B15" s="41"/>
      <c r="C15" s="108" t="str">
        <f t="shared" si="0"/>
        <v/>
      </c>
      <c r="D15" s="109" t="str">
        <f t="shared" si="1"/>
        <v/>
      </c>
      <c r="E15" s="102" t="str">
        <f t="shared" si="2"/>
        <v/>
      </c>
      <c r="G15" s="5">
        <v>5</v>
      </c>
      <c r="H15" s="41"/>
      <c r="I15" s="108" t="str">
        <f t="shared" si="3"/>
        <v/>
      </c>
      <c r="J15" s="109" t="str">
        <f t="shared" si="4"/>
        <v/>
      </c>
      <c r="K15" s="102" t="str">
        <f t="shared" si="5"/>
        <v/>
      </c>
    </row>
    <row r="16" spans="1:17" s="5" customFormat="1" ht="16.5" customHeight="1" x14ac:dyDescent="0.15">
      <c r="A16" s="5">
        <v>6</v>
      </c>
      <c r="B16" s="41"/>
      <c r="C16" s="108" t="str">
        <f t="shared" si="0"/>
        <v/>
      </c>
      <c r="D16" s="109" t="str">
        <f t="shared" si="1"/>
        <v/>
      </c>
      <c r="E16" s="102" t="str">
        <f t="shared" si="2"/>
        <v/>
      </c>
      <c r="G16" s="5">
        <v>6</v>
      </c>
      <c r="H16" s="41"/>
      <c r="I16" s="108" t="str">
        <f t="shared" si="3"/>
        <v/>
      </c>
      <c r="J16" s="109" t="str">
        <f t="shared" si="4"/>
        <v/>
      </c>
      <c r="K16" s="102" t="str">
        <f t="shared" si="5"/>
        <v/>
      </c>
    </row>
    <row r="17" spans="1:11" s="5" customFormat="1" ht="16.5" customHeight="1" thickBot="1" x14ac:dyDescent="0.2">
      <c r="A17" s="5">
        <v>7</v>
      </c>
      <c r="B17" s="42"/>
      <c r="C17" s="110" t="str">
        <f t="shared" si="0"/>
        <v/>
      </c>
      <c r="D17" s="111" t="str">
        <f t="shared" si="1"/>
        <v/>
      </c>
      <c r="E17" s="103" t="str">
        <f t="shared" si="2"/>
        <v/>
      </c>
      <c r="G17" s="5">
        <v>7</v>
      </c>
      <c r="H17" s="42"/>
      <c r="I17" s="110" t="str">
        <f t="shared" si="3"/>
        <v/>
      </c>
      <c r="J17" s="111" t="str">
        <f t="shared" si="4"/>
        <v/>
      </c>
      <c r="K17" s="103" t="str">
        <f t="shared" si="5"/>
        <v/>
      </c>
    </row>
    <row r="18" spans="1:11" s="5" customFormat="1" ht="16.5" customHeight="1" thickBot="1" x14ac:dyDescent="0.2"/>
    <row r="19" spans="1:11" s="5" customFormat="1" ht="16.5" customHeight="1" thickBot="1" x14ac:dyDescent="0.2">
      <c r="A19" s="241">
        <f>G9+1</f>
        <v>3</v>
      </c>
      <c r="B19" s="30" t="s">
        <v>74</v>
      </c>
      <c r="C19" s="37" t="str">
        <f>IF(B21=0,"",略称)</f>
        <v/>
      </c>
      <c r="D19" s="31" t="str">
        <f>IF(B21=0,"","Ｃ")</f>
        <v/>
      </c>
      <c r="E19" s="12" t="str">
        <f>E9</f>
        <v/>
      </c>
      <c r="G19" s="241">
        <f>A19+1</f>
        <v>4</v>
      </c>
      <c r="H19" s="30" t="s">
        <v>74</v>
      </c>
      <c r="I19" s="37" t="str">
        <f>IF(H21=0,"",略称)</f>
        <v/>
      </c>
      <c r="J19" s="31" t="str">
        <f>IF(H21=0,"","Ｄ")</f>
        <v/>
      </c>
      <c r="K19" s="12" t="str">
        <f>K9</f>
        <v/>
      </c>
    </row>
    <row r="20" spans="1:11" s="5" customFormat="1" ht="16.5" customHeight="1" thickBot="1" x14ac:dyDescent="0.2">
      <c r="B20" s="32" t="s">
        <v>2</v>
      </c>
      <c r="C20" s="97" t="s">
        <v>75</v>
      </c>
      <c r="D20" s="104" t="s">
        <v>216</v>
      </c>
      <c r="E20" s="22" t="s">
        <v>3</v>
      </c>
      <c r="H20" s="32" t="s">
        <v>2</v>
      </c>
      <c r="I20" s="97" t="s">
        <v>75</v>
      </c>
      <c r="J20" s="104" t="s">
        <v>216</v>
      </c>
      <c r="K20" s="22" t="s">
        <v>3</v>
      </c>
    </row>
    <row r="21" spans="1:11" s="5" customFormat="1" ht="16.5" customHeight="1" x14ac:dyDescent="0.15">
      <c r="A21" s="5">
        <v>1</v>
      </c>
      <c r="B21" s="40"/>
      <c r="C21" s="106" t="str">
        <f t="shared" ref="C21:C27" si="6">IF(B21=0,"",VLOOKUP(B21,高校登録,2,FALSE))</f>
        <v/>
      </c>
      <c r="D21" s="107" t="str">
        <f t="shared" ref="D21:D27" si="7">IF(B21=0,"",VLOOKUP(B21,高校登録,4,FALSE))</f>
        <v/>
      </c>
      <c r="E21" s="101" t="str">
        <f t="shared" ref="E21:E27" si="8">IF(B21=0,"",VLOOKUP(B21,高校登録,7,FALSE))</f>
        <v/>
      </c>
      <c r="G21" s="5">
        <v>1</v>
      </c>
      <c r="H21" s="40"/>
      <c r="I21" s="106" t="str">
        <f t="shared" ref="I21:I27" si="9">IF(H21=0,"",VLOOKUP(H21,高校登録,2,FALSE))</f>
        <v/>
      </c>
      <c r="J21" s="107" t="str">
        <f t="shared" ref="J21:J27" si="10">IF(H21=0,"",VLOOKUP(H21,高校登録,4,FALSE))</f>
        <v/>
      </c>
      <c r="K21" s="101" t="str">
        <f t="shared" ref="K21:K27" si="11">IF(H21=0,"",VLOOKUP(H21,高校登録,7,FALSE))</f>
        <v/>
      </c>
    </row>
    <row r="22" spans="1:11" s="5" customFormat="1" ht="16.5" customHeight="1" x14ac:dyDescent="0.15">
      <c r="A22" s="5">
        <v>2</v>
      </c>
      <c r="B22" s="41"/>
      <c r="C22" s="108" t="str">
        <f t="shared" si="6"/>
        <v/>
      </c>
      <c r="D22" s="109" t="str">
        <f t="shared" si="7"/>
        <v/>
      </c>
      <c r="E22" s="102" t="str">
        <f t="shared" si="8"/>
        <v/>
      </c>
      <c r="G22" s="5">
        <v>2</v>
      </c>
      <c r="H22" s="41"/>
      <c r="I22" s="108" t="str">
        <f t="shared" si="9"/>
        <v/>
      </c>
      <c r="J22" s="109" t="str">
        <f t="shared" si="10"/>
        <v/>
      </c>
      <c r="K22" s="102" t="str">
        <f t="shared" si="11"/>
        <v/>
      </c>
    </row>
    <row r="23" spans="1:11" s="5" customFormat="1" ht="16.5" customHeight="1" x14ac:dyDescent="0.15">
      <c r="A23" s="5">
        <v>3</v>
      </c>
      <c r="B23" s="40"/>
      <c r="C23" s="108" t="str">
        <f t="shared" si="6"/>
        <v/>
      </c>
      <c r="D23" s="109" t="str">
        <f t="shared" si="7"/>
        <v/>
      </c>
      <c r="E23" s="102" t="str">
        <f t="shared" si="8"/>
        <v/>
      </c>
      <c r="G23" s="5">
        <v>3</v>
      </c>
      <c r="H23" s="40"/>
      <c r="I23" s="108" t="str">
        <f t="shared" si="9"/>
        <v/>
      </c>
      <c r="J23" s="109" t="str">
        <f t="shared" si="10"/>
        <v/>
      </c>
      <c r="K23" s="102" t="str">
        <f t="shared" si="11"/>
        <v/>
      </c>
    </row>
    <row r="24" spans="1:11" s="5" customFormat="1" ht="16.5" customHeight="1" x14ac:dyDescent="0.15">
      <c r="A24" s="5">
        <v>4</v>
      </c>
      <c r="B24" s="41"/>
      <c r="C24" s="108" t="str">
        <f t="shared" si="6"/>
        <v/>
      </c>
      <c r="D24" s="109" t="str">
        <f t="shared" si="7"/>
        <v/>
      </c>
      <c r="E24" s="102" t="str">
        <f t="shared" si="8"/>
        <v/>
      </c>
      <c r="G24" s="5">
        <v>4</v>
      </c>
      <c r="H24" s="41"/>
      <c r="I24" s="108" t="str">
        <f t="shared" si="9"/>
        <v/>
      </c>
      <c r="J24" s="109" t="str">
        <f t="shared" si="10"/>
        <v/>
      </c>
      <c r="K24" s="102" t="str">
        <f t="shared" si="11"/>
        <v/>
      </c>
    </row>
    <row r="25" spans="1:11" s="5" customFormat="1" ht="16.5" customHeight="1" x14ac:dyDescent="0.15">
      <c r="A25" s="5">
        <v>5</v>
      </c>
      <c r="B25" s="40"/>
      <c r="C25" s="108" t="str">
        <f t="shared" si="6"/>
        <v/>
      </c>
      <c r="D25" s="109" t="str">
        <f t="shared" si="7"/>
        <v/>
      </c>
      <c r="E25" s="102" t="str">
        <f t="shared" si="8"/>
        <v/>
      </c>
      <c r="G25" s="5">
        <v>5</v>
      </c>
      <c r="H25" s="40"/>
      <c r="I25" s="108" t="str">
        <f t="shared" si="9"/>
        <v/>
      </c>
      <c r="J25" s="109" t="str">
        <f t="shared" si="10"/>
        <v/>
      </c>
      <c r="K25" s="102" t="str">
        <f t="shared" si="11"/>
        <v/>
      </c>
    </row>
    <row r="26" spans="1:11" s="5" customFormat="1" ht="16.5" customHeight="1" x14ac:dyDescent="0.15">
      <c r="A26" s="5">
        <v>6</v>
      </c>
      <c r="B26" s="41"/>
      <c r="C26" s="108" t="str">
        <f t="shared" si="6"/>
        <v/>
      </c>
      <c r="D26" s="109" t="str">
        <f t="shared" si="7"/>
        <v/>
      </c>
      <c r="E26" s="102" t="str">
        <f t="shared" si="8"/>
        <v/>
      </c>
      <c r="G26" s="5">
        <v>6</v>
      </c>
      <c r="H26" s="41"/>
      <c r="I26" s="108" t="str">
        <f t="shared" si="9"/>
        <v/>
      </c>
      <c r="J26" s="109" t="str">
        <f t="shared" si="10"/>
        <v/>
      </c>
      <c r="K26" s="102" t="str">
        <f t="shared" si="11"/>
        <v/>
      </c>
    </row>
    <row r="27" spans="1:11" s="5" customFormat="1" ht="16.5" customHeight="1" thickBot="1" x14ac:dyDescent="0.2">
      <c r="A27" s="5">
        <v>7</v>
      </c>
      <c r="B27" s="42"/>
      <c r="C27" s="110" t="str">
        <f t="shared" si="6"/>
        <v/>
      </c>
      <c r="D27" s="111" t="str">
        <f t="shared" si="7"/>
        <v/>
      </c>
      <c r="E27" s="103" t="str">
        <f t="shared" si="8"/>
        <v/>
      </c>
      <c r="G27" s="5">
        <v>7</v>
      </c>
      <c r="H27" s="42"/>
      <c r="I27" s="110" t="str">
        <f t="shared" si="9"/>
        <v/>
      </c>
      <c r="J27" s="111" t="str">
        <f t="shared" si="10"/>
        <v/>
      </c>
      <c r="K27" s="103" t="str">
        <f t="shared" si="11"/>
        <v/>
      </c>
    </row>
    <row r="28" spans="1:11" s="5" customFormat="1" ht="16.5" customHeight="1" thickBot="1" x14ac:dyDescent="0.2"/>
    <row r="29" spans="1:11" s="5" customFormat="1" ht="16.5" customHeight="1" thickBot="1" x14ac:dyDescent="0.2">
      <c r="A29" s="241">
        <f>G19+1</f>
        <v>5</v>
      </c>
      <c r="B29" s="30" t="s">
        <v>74</v>
      </c>
      <c r="C29" s="37" t="str">
        <f>IF(B31=0,"",略称)</f>
        <v/>
      </c>
      <c r="D29" s="31" t="str">
        <f>IF(B31=0,"","Ｅ")</f>
        <v/>
      </c>
      <c r="E29" s="12" t="str">
        <f>E19</f>
        <v/>
      </c>
      <c r="G29" s="241">
        <f>A29+1</f>
        <v>6</v>
      </c>
      <c r="H29" s="30" t="s">
        <v>74</v>
      </c>
      <c r="I29" s="37" t="str">
        <f>IF(H31=0,"",略称)</f>
        <v/>
      </c>
      <c r="J29" s="31" t="str">
        <f>IF(H31=0,"","Ｆ")</f>
        <v/>
      </c>
      <c r="K29" s="12" t="str">
        <f>K19</f>
        <v/>
      </c>
    </row>
    <row r="30" spans="1:11" s="5" customFormat="1" ht="16.5" customHeight="1" thickBot="1" x14ac:dyDescent="0.2">
      <c r="B30" s="32" t="s">
        <v>2</v>
      </c>
      <c r="C30" s="97" t="s">
        <v>75</v>
      </c>
      <c r="D30" s="104" t="s">
        <v>216</v>
      </c>
      <c r="E30" s="22" t="s">
        <v>3</v>
      </c>
      <c r="H30" s="32" t="s">
        <v>2</v>
      </c>
      <c r="I30" s="97" t="s">
        <v>75</v>
      </c>
      <c r="J30" s="104" t="s">
        <v>216</v>
      </c>
      <c r="K30" s="22" t="s">
        <v>3</v>
      </c>
    </row>
    <row r="31" spans="1:11" s="5" customFormat="1" ht="16.5" customHeight="1" x14ac:dyDescent="0.15">
      <c r="A31" s="5">
        <v>1</v>
      </c>
      <c r="B31" s="40"/>
      <c r="C31" s="106" t="str">
        <f t="shared" ref="C31:C37" si="12">IF(B31=0,"",VLOOKUP(B31,高校登録,2,FALSE))</f>
        <v/>
      </c>
      <c r="D31" s="107" t="str">
        <f t="shared" ref="D31:D37" si="13">IF(B31=0,"",VLOOKUP(B31,高校登録,4,FALSE))</f>
        <v/>
      </c>
      <c r="E31" s="101" t="str">
        <f t="shared" ref="E31:E37" si="14">IF(B31=0,"",VLOOKUP(B31,高校登録,7,FALSE))</f>
        <v/>
      </c>
      <c r="G31" s="5">
        <v>1</v>
      </c>
      <c r="H31" s="40"/>
      <c r="I31" s="106" t="str">
        <f t="shared" ref="I31:I37" si="15">IF(H31=0,"",VLOOKUP(H31,高校登録,2,FALSE))</f>
        <v/>
      </c>
      <c r="J31" s="107" t="str">
        <f t="shared" ref="J31:J37" si="16">IF(H31=0,"",VLOOKUP(H31,高校登録,4,FALSE))</f>
        <v/>
      </c>
      <c r="K31" s="101" t="str">
        <f t="shared" ref="K31:K37" si="17">IF(H31=0,"",VLOOKUP(H31,高校登録,7,FALSE))</f>
        <v/>
      </c>
    </row>
    <row r="32" spans="1:11" s="5" customFormat="1" ht="16.5" customHeight="1" x14ac:dyDescent="0.15">
      <c r="A32" s="5">
        <v>2</v>
      </c>
      <c r="B32" s="41"/>
      <c r="C32" s="108" t="str">
        <f t="shared" si="12"/>
        <v/>
      </c>
      <c r="D32" s="109" t="str">
        <f t="shared" si="13"/>
        <v/>
      </c>
      <c r="E32" s="102" t="str">
        <f t="shared" si="14"/>
        <v/>
      </c>
      <c r="G32" s="5">
        <v>2</v>
      </c>
      <c r="H32" s="41"/>
      <c r="I32" s="108" t="str">
        <f t="shared" si="15"/>
        <v/>
      </c>
      <c r="J32" s="109" t="str">
        <f t="shared" si="16"/>
        <v/>
      </c>
      <c r="K32" s="102" t="str">
        <f t="shared" si="17"/>
        <v/>
      </c>
    </row>
    <row r="33" spans="1:13" s="5" customFormat="1" ht="16.5" customHeight="1" x14ac:dyDescent="0.15">
      <c r="A33" s="5">
        <v>3</v>
      </c>
      <c r="B33" s="40"/>
      <c r="C33" s="108" t="str">
        <f t="shared" si="12"/>
        <v/>
      </c>
      <c r="D33" s="109" t="str">
        <f t="shared" si="13"/>
        <v/>
      </c>
      <c r="E33" s="102" t="str">
        <f t="shared" si="14"/>
        <v/>
      </c>
      <c r="G33" s="5">
        <v>3</v>
      </c>
      <c r="H33" s="40"/>
      <c r="I33" s="108" t="str">
        <f t="shared" si="15"/>
        <v/>
      </c>
      <c r="J33" s="109" t="str">
        <f t="shared" si="16"/>
        <v/>
      </c>
      <c r="K33" s="102" t="str">
        <f t="shared" si="17"/>
        <v/>
      </c>
    </row>
    <row r="34" spans="1:13" s="5" customFormat="1" ht="16.5" customHeight="1" x14ac:dyDescent="0.15">
      <c r="A34" s="5">
        <v>4</v>
      </c>
      <c r="B34" s="41"/>
      <c r="C34" s="108" t="str">
        <f t="shared" si="12"/>
        <v/>
      </c>
      <c r="D34" s="109" t="str">
        <f t="shared" si="13"/>
        <v/>
      </c>
      <c r="E34" s="102" t="str">
        <f t="shared" si="14"/>
        <v/>
      </c>
      <c r="G34" s="5">
        <v>4</v>
      </c>
      <c r="H34" s="41"/>
      <c r="I34" s="108" t="str">
        <f t="shared" si="15"/>
        <v/>
      </c>
      <c r="J34" s="109" t="str">
        <f t="shared" si="16"/>
        <v/>
      </c>
      <c r="K34" s="102" t="str">
        <f t="shared" si="17"/>
        <v/>
      </c>
    </row>
    <row r="35" spans="1:13" s="5" customFormat="1" ht="16.5" customHeight="1" x14ac:dyDescent="0.15">
      <c r="A35" s="5">
        <v>5</v>
      </c>
      <c r="B35" s="40"/>
      <c r="C35" s="108" t="str">
        <f t="shared" si="12"/>
        <v/>
      </c>
      <c r="D35" s="109" t="str">
        <f t="shared" si="13"/>
        <v/>
      </c>
      <c r="E35" s="102" t="str">
        <f t="shared" si="14"/>
        <v/>
      </c>
      <c r="G35" s="5">
        <v>5</v>
      </c>
      <c r="H35" s="40"/>
      <c r="I35" s="108" t="str">
        <f t="shared" si="15"/>
        <v/>
      </c>
      <c r="J35" s="109" t="str">
        <f t="shared" si="16"/>
        <v/>
      </c>
      <c r="K35" s="102" t="str">
        <f t="shared" si="17"/>
        <v/>
      </c>
    </row>
    <row r="36" spans="1:13" s="5" customFormat="1" ht="16.5" customHeight="1" x14ac:dyDescent="0.15">
      <c r="A36" s="5">
        <v>6</v>
      </c>
      <c r="B36" s="40"/>
      <c r="C36" s="108" t="str">
        <f t="shared" si="12"/>
        <v/>
      </c>
      <c r="D36" s="109" t="str">
        <f t="shared" si="13"/>
        <v/>
      </c>
      <c r="E36" s="102" t="str">
        <f t="shared" si="14"/>
        <v/>
      </c>
      <c r="G36" s="5">
        <v>6</v>
      </c>
      <c r="H36" s="41"/>
      <c r="I36" s="108" t="str">
        <f t="shared" si="15"/>
        <v/>
      </c>
      <c r="J36" s="109" t="str">
        <f t="shared" si="16"/>
        <v/>
      </c>
      <c r="K36" s="102" t="str">
        <f t="shared" si="17"/>
        <v/>
      </c>
    </row>
    <row r="37" spans="1:13" ht="16.5" customHeight="1" thickBot="1" x14ac:dyDescent="0.2">
      <c r="A37" s="5">
        <v>7</v>
      </c>
      <c r="B37" s="42"/>
      <c r="C37" s="110" t="str">
        <f t="shared" si="12"/>
        <v/>
      </c>
      <c r="D37" s="111" t="str">
        <f t="shared" si="13"/>
        <v/>
      </c>
      <c r="E37" s="103" t="str">
        <f t="shared" si="14"/>
        <v/>
      </c>
      <c r="F37" s="5"/>
      <c r="G37" s="5">
        <v>7</v>
      </c>
      <c r="H37" s="42"/>
      <c r="I37" s="110" t="str">
        <f t="shared" si="15"/>
        <v/>
      </c>
      <c r="J37" s="111" t="str">
        <f t="shared" si="16"/>
        <v/>
      </c>
      <c r="K37" s="103" t="str">
        <f t="shared" si="17"/>
        <v/>
      </c>
      <c r="L37" s="5"/>
      <c r="M37" s="5"/>
    </row>
    <row r="38" spans="1:13" ht="16.5" customHeight="1" thickBot="1" x14ac:dyDescent="0.2">
      <c r="A38" s="5"/>
      <c r="B38" s="5"/>
      <c r="C38" s="5"/>
      <c r="D38" s="5"/>
      <c r="E38" s="5"/>
      <c r="F38" s="5"/>
      <c r="G38" s="5"/>
      <c r="H38" s="5"/>
      <c r="I38" s="5"/>
      <c r="J38" s="5"/>
      <c r="K38" s="5"/>
    </row>
    <row r="39" spans="1:13" ht="16.5" customHeight="1" thickBot="1" x14ac:dyDescent="0.2">
      <c r="A39" s="241">
        <f>G29+1</f>
        <v>7</v>
      </c>
      <c r="B39" s="30" t="s">
        <v>74</v>
      </c>
      <c r="C39" s="37" t="str">
        <f>IF(B41=0,"",略称)</f>
        <v/>
      </c>
      <c r="D39" s="31" t="str">
        <f>IF(B41=0,"","Ｇ")</f>
        <v/>
      </c>
      <c r="E39" s="12" t="str">
        <f>E29</f>
        <v/>
      </c>
      <c r="F39" s="5"/>
      <c r="G39" s="241">
        <f>A39+1</f>
        <v>8</v>
      </c>
      <c r="H39" s="30" t="s">
        <v>74</v>
      </c>
      <c r="I39" s="37" t="str">
        <f>IF(H41=0,"",略称)</f>
        <v/>
      </c>
      <c r="J39" s="31" t="str">
        <f>IF(H41=0,"","Ｈ")</f>
        <v/>
      </c>
      <c r="K39" s="12" t="str">
        <f>K29</f>
        <v/>
      </c>
    </row>
    <row r="40" spans="1:13" ht="16.5" customHeight="1" thickBot="1" x14ac:dyDescent="0.2">
      <c r="A40" s="5"/>
      <c r="B40" s="32" t="s">
        <v>2</v>
      </c>
      <c r="C40" s="97" t="s">
        <v>75</v>
      </c>
      <c r="D40" s="104" t="s">
        <v>216</v>
      </c>
      <c r="E40" s="22" t="s">
        <v>3</v>
      </c>
      <c r="F40" s="5"/>
      <c r="G40" s="5"/>
      <c r="H40" s="32" t="s">
        <v>2</v>
      </c>
      <c r="I40" s="97" t="s">
        <v>75</v>
      </c>
      <c r="J40" s="104" t="s">
        <v>216</v>
      </c>
      <c r="K40" s="22" t="s">
        <v>3</v>
      </c>
    </row>
    <row r="41" spans="1:13" ht="16.5" customHeight="1" x14ac:dyDescent="0.15">
      <c r="A41" s="5">
        <v>1</v>
      </c>
      <c r="B41" s="40"/>
      <c r="C41" s="106" t="str">
        <f t="shared" ref="C41:C47" si="18">IF(B41=0,"",VLOOKUP(B41,高校登録,2,FALSE))</f>
        <v/>
      </c>
      <c r="D41" s="107" t="str">
        <f t="shared" ref="D41:D47" si="19">IF(B41=0,"",VLOOKUP(B41,高校登録,4,FALSE))</f>
        <v/>
      </c>
      <c r="E41" s="101" t="str">
        <f t="shared" ref="E41:E47" si="20">IF(B41=0,"",VLOOKUP(B41,高校登録,7,FALSE))</f>
        <v/>
      </c>
      <c r="F41" s="5"/>
      <c r="G41" s="5">
        <v>1</v>
      </c>
      <c r="H41" s="40"/>
      <c r="I41" s="106" t="str">
        <f t="shared" ref="I41:I47" si="21">IF(H41=0,"",VLOOKUP(H41,高校登録,2,FALSE))</f>
        <v/>
      </c>
      <c r="J41" s="107" t="str">
        <f t="shared" ref="J41:J47" si="22">IF(H41=0,"",VLOOKUP(H41,高校登録,4,FALSE))</f>
        <v/>
      </c>
      <c r="K41" s="101" t="str">
        <f t="shared" ref="K41:K47" si="23">IF(H41=0,"",VLOOKUP(H41,高校登録,7,FALSE))</f>
        <v/>
      </c>
    </row>
    <row r="42" spans="1:13" ht="16.5" customHeight="1" x14ac:dyDescent="0.15">
      <c r="A42" s="5">
        <v>2</v>
      </c>
      <c r="B42" s="41"/>
      <c r="C42" s="108" t="str">
        <f t="shared" si="18"/>
        <v/>
      </c>
      <c r="D42" s="109" t="str">
        <f t="shared" si="19"/>
        <v/>
      </c>
      <c r="E42" s="102" t="str">
        <f t="shared" si="20"/>
        <v/>
      </c>
      <c r="F42" s="5"/>
      <c r="G42" s="5">
        <v>2</v>
      </c>
      <c r="H42" s="41"/>
      <c r="I42" s="108" t="str">
        <f t="shared" si="21"/>
        <v/>
      </c>
      <c r="J42" s="109" t="str">
        <f t="shared" si="22"/>
        <v/>
      </c>
      <c r="K42" s="102" t="str">
        <f t="shared" si="23"/>
        <v/>
      </c>
    </row>
    <row r="43" spans="1:13" ht="16.5" customHeight="1" x14ac:dyDescent="0.15">
      <c r="A43" s="5">
        <v>3</v>
      </c>
      <c r="B43" s="40"/>
      <c r="C43" s="108" t="str">
        <f t="shared" si="18"/>
        <v/>
      </c>
      <c r="D43" s="109" t="str">
        <f t="shared" si="19"/>
        <v/>
      </c>
      <c r="E43" s="102" t="str">
        <f t="shared" si="20"/>
        <v/>
      </c>
      <c r="F43" s="5"/>
      <c r="G43" s="5">
        <v>3</v>
      </c>
      <c r="H43" s="40"/>
      <c r="I43" s="108" t="str">
        <f t="shared" si="21"/>
        <v/>
      </c>
      <c r="J43" s="109" t="str">
        <f t="shared" si="22"/>
        <v/>
      </c>
      <c r="K43" s="102" t="str">
        <f t="shared" si="23"/>
        <v/>
      </c>
    </row>
    <row r="44" spans="1:13" ht="16.5" customHeight="1" x14ac:dyDescent="0.15">
      <c r="A44" s="5">
        <v>4</v>
      </c>
      <c r="B44" s="41"/>
      <c r="C44" s="108" t="str">
        <f t="shared" si="18"/>
        <v/>
      </c>
      <c r="D44" s="109" t="str">
        <f t="shared" si="19"/>
        <v/>
      </c>
      <c r="E44" s="102" t="str">
        <f t="shared" si="20"/>
        <v/>
      </c>
      <c r="F44" s="5"/>
      <c r="G44" s="5">
        <v>4</v>
      </c>
      <c r="H44" s="41"/>
      <c r="I44" s="108" t="str">
        <f t="shared" si="21"/>
        <v/>
      </c>
      <c r="J44" s="109" t="str">
        <f t="shared" si="22"/>
        <v/>
      </c>
      <c r="K44" s="102" t="str">
        <f t="shared" si="23"/>
        <v/>
      </c>
    </row>
    <row r="45" spans="1:13" ht="16.5" customHeight="1" x14ac:dyDescent="0.15">
      <c r="A45" s="5">
        <v>5</v>
      </c>
      <c r="B45" s="40"/>
      <c r="C45" s="108" t="str">
        <f t="shared" si="18"/>
        <v/>
      </c>
      <c r="D45" s="109" t="str">
        <f t="shared" si="19"/>
        <v/>
      </c>
      <c r="E45" s="102" t="str">
        <f t="shared" si="20"/>
        <v/>
      </c>
      <c r="F45" s="5"/>
      <c r="G45" s="5">
        <v>5</v>
      </c>
      <c r="H45" s="40"/>
      <c r="I45" s="108" t="str">
        <f t="shared" si="21"/>
        <v/>
      </c>
      <c r="J45" s="109" t="str">
        <f t="shared" si="22"/>
        <v/>
      </c>
      <c r="K45" s="102" t="str">
        <f t="shared" si="23"/>
        <v/>
      </c>
    </row>
    <row r="46" spans="1:13" ht="16.5" customHeight="1" x14ac:dyDescent="0.15">
      <c r="A46" s="5">
        <v>6</v>
      </c>
      <c r="B46" s="41"/>
      <c r="C46" s="108" t="str">
        <f t="shared" si="18"/>
        <v/>
      </c>
      <c r="D46" s="109" t="str">
        <f t="shared" si="19"/>
        <v/>
      </c>
      <c r="E46" s="102" t="str">
        <f t="shared" si="20"/>
        <v/>
      </c>
      <c r="F46" s="5"/>
      <c r="G46" s="5">
        <v>6</v>
      </c>
      <c r="H46" s="41"/>
      <c r="I46" s="108" t="str">
        <f t="shared" si="21"/>
        <v/>
      </c>
      <c r="J46" s="109" t="str">
        <f t="shared" si="22"/>
        <v/>
      </c>
      <c r="K46" s="102" t="str">
        <f t="shared" si="23"/>
        <v/>
      </c>
    </row>
    <row r="47" spans="1:13" ht="16.5" customHeight="1" thickBot="1" x14ac:dyDescent="0.2">
      <c r="A47" s="5">
        <v>7</v>
      </c>
      <c r="B47" s="42"/>
      <c r="C47" s="110" t="str">
        <f t="shared" si="18"/>
        <v/>
      </c>
      <c r="D47" s="111" t="str">
        <f t="shared" si="19"/>
        <v/>
      </c>
      <c r="E47" s="103" t="str">
        <f t="shared" si="20"/>
        <v/>
      </c>
      <c r="F47" s="5"/>
      <c r="G47" s="5">
        <v>7</v>
      </c>
      <c r="H47" s="42"/>
      <c r="I47" s="110" t="str">
        <f t="shared" si="21"/>
        <v/>
      </c>
      <c r="J47" s="111" t="str">
        <f t="shared" si="22"/>
        <v/>
      </c>
      <c r="K47" s="103" t="str">
        <f t="shared" si="23"/>
        <v/>
      </c>
    </row>
    <row r="48" spans="1:13" ht="16.5" customHeight="1" x14ac:dyDescent="0.15"/>
    <row r="49" spans="1:11" ht="16.5" customHeight="1" x14ac:dyDescent="0.15">
      <c r="A49" s="5" t="s">
        <v>190</v>
      </c>
    </row>
    <row r="50" spans="1:11" ht="16.5" customHeight="1" x14ac:dyDescent="0.15"/>
    <row r="51" spans="1:11" s="5" customFormat="1" ht="19.5" customHeight="1" x14ac:dyDescent="0.15">
      <c r="B51" s="11" t="s">
        <v>157</v>
      </c>
      <c r="C51" s="17" t="str">
        <f>IF(B3="男","6000","6000")</f>
        <v>6000</v>
      </c>
      <c r="D51" s="17" t="s">
        <v>166</v>
      </c>
      <c r="E51" s="24">
        <f>COUNTIF(B9:K47,VLOOKUP(学校番号,高校番号,2,FALSE))</f>
        <v>0</v>
      </c>
      <c r="H51" s="5" t="s">
        <v>167</v>
      </c>
      <c r="I51" s="5" t="s">
        <v>168</v>
      </c>
      <c r="J51" s="18" t="str">
        <f>IF(E51=0,"",E51*C51)</f>
        <v/>
      </c>
      <c r="K51" s="64" t="s">
        <v>71</v>
      </c>
    </row>
  </sheetData>
  <sheetProtection sheet="1" formatCells="0" selectLockedCells="1"/>
  <protectedRanges>
    <protectedRange sqref="E51" name="範囲12"/>
  </protectedRanges>
  <mergeCells count="11">
    <mergeCell ref="C7:D7"/>
    <mergeCell ref="I4:J4"/>
    <mergeCell ref="B1:J1"/>
    <mergeCell ref="C4:E4"/>
    <mergeCell ref="I6:K6"/>
    <mergeCell ref="G4:H4"/>
    <mergeCell ref="G5:H5"/>
    <mergeCell ref="G6:H6"/>
    <mergeCell ref="I5:K5"/>
    <mergeCell ref="C5:D5"/>
    <mergeCell ref="C6:D6"/>
  </mergeCells>
  <phoneticPr fontId="2"/>
  <printOptions horizontalCentered="1" verticalCentered="1"/>
  <pageMargins left="0.59055118110236227" right="0" top="0.39370078740157483" bottom="0.1968503937007874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37"/>
  <sheetViews>
    <sheetView zoomScale="80" zoomScaleNormal="80" workbookViewId="0">
      <selection activeCell="D5" sqref="D5:E5"/>
    </sheetView>
  </sheetViews>
  <sheetFormatPr defaultRowHeight="13.5" x14ac:dyDescent="0.15"/>
  <cols>
    <col min="1" max="1" width="1.875" customWidth="1"/>
    <col min="2" max="2" width="5.5" customWidth="1"/>
    <col min="4" max="4" width="13.125" style="3" bestFit="1" customWidth="1"/>
    <col min="5" max="5" width="14.625" style="1" bestFit="1" customWidth="1"/>
    <col min="6" max="6" width="5.25" bestFit="1" customWidth="1"/>
    <col min="7" max="7" width="5.5" bestFit="1" customWidth="1"/>
    <col min="9" max="9" width="13.125" style="3" customWidth="1"/>
    <col min="10" max="10" width="13.125" style="1" customWidth="1"/>
    <col min="11" max="11" width="5.25" customWidth="1"/>
    <col min="12" max="13" width="1.875" customWidth="1"/>
    <col min="14" max="14" width="5.5" customWidth="1"/>
    <col min="16" max="16" width="13.125" bestFit="1" customWidth="1"/>
    <col min="17" max="17" width="14.625" bestFit="1" customWidth="1"/>
    <col min="18" max="18" width="5.25" bestFit="1" customWidth="1"/>
    <col min="19" max="19" width="5.5" bestFit="1" customWidth="1"/>
    <col min="21" max="22" width="13.125" customWidth="1"/>
    <col min="23" max="23" width="5.25" customWidth="1"/>
    <col min="24" max="24" width="1.875" customWidth="1"/>
  </cols>
  <sheetData>
    <row r="1" spans="2:23" s="6" customFormat="1" ht="22.5" customHeight="1" x14ac:dyDescent="0.15">
      <c r="C1" s="194" t="s">
        <v>220</v>
      </c>
      <c r="D1" s="194"/>
      <c r="E1" s="194"/>
      <c r="F1" s="194"/>
      <c r="G1" s="194"/>
      <c r="H1" s="194"/>
      <c r="I1" s="194"/>
      <c r="J1" s="194"/>
      <c r="O1" s="194" t="str">
        <f>C1</f>
        <v>佐世保地区 高校選抜バドミントン大会申込書</v>
      </c>
      <c r="P1" s="194"/>
      <c r="Q1" s="194"/>
      <c r="R1" s="194"/>
      <c r="S1" s="194"/>
      <c r="T1" s="194"/>
      <c r="U1" s="194"/>
      <c r="V1" s="194"/>
    </row>
    <row r="2" spans="2:23" s="7" customFormat="1" ht="22.5" customHeight="1" x14ac:dyDescent="0.15">
      <c r="D2" s="8"/>
      <c r="E2" s="9"/>
      <c r="I2" s="8"/>
      <c r="J2" s="9"/>
      <c r="P2" s="8"/>
      <c r="Q2" s="9"/>
      <c r="U2" s="8"/>
      <c r="V2" s="9"/>
    </row>
    <row r="3" spans="2:23" s="5" customFormat="1" ht="22.5" customHeight="1" thickBot="1" x14ac:dyDescent="0.2">
      <c r="B3" s="17" t="str">
        <f>佐世保登録名簿!I2</f>
        <v/>
      </c>
      <c r="D3" s="10"/>
      <c r="E3" s="11"/>
      <c r="I3" s="10"/>
      <c r="J3" s="11"/>
      <c r="N3" s="17" t="str">
        <f>B3</f>
        <v/>
      </c>
      <c r="P3" s="10"/>
      <c r="Q3" s="11"/>
      <c r="U3" s="10"/>
      <c r="V3" s="11"/>
    </row>
    <row r="4" spans="2:23" s="5" customFormat="1" ht="22.5" customHeight="1" x14ac:dyDescent="0.15">
      <c r="B4" s="220" t="s">
        <v>9</v>
      </c>
      <c r="C4" s="221"/>
      <c r="D4" s="195" t="str">
        <f>佐世保登録名簿!D3</f>
        <v/>
      </c>
      <c r="E4" s="196" t="e">
        <f>VLOOKUP(学校番号,高校番号女,8,FALSE)</f>
        <v>#NAME?</v>
      </c>
      <c r="F4" s="197" t="e">
        <f>VLOOKUP(学校番号,高校番号女,8,FALSE)</f>
        <v>#NAME?</v>
      </c>
      <c r="G4" s="220" t="s">
        <v>0</v>
      </c>
      <c r="H4" s="221"/>
      <c r="I4" s="226">
        <f>佐世保登録名簿!J3</f>
        <v>0</v>
      </c>
      <c r="J4" s="227"/>
      <c r="K4" s="36" t="s">
        <v>1</v>
      </c>
      <c r="N4" s="220" t="s">
        <v>9</v>
      </c>
      <c r="O4" s="221"/>
      <c r="P4" s="195" t="str">
        <f>D4</f>
        <v/>
      </c>
      <c r="Q4" s="196" t="e">
        <f>VLOOKUP(学校番号,高校番号女,8,FALSE)</f>
        <v>#NAME?</v>
      </c>
      <c r="R4" s="197" t="e">
        <f>VLOOKUP(学校番号,高校番号女,8,FALSE)</f>
        <v>#NAME?</v>
      </c>
      <c r="S4" s="220" t="s">
        <v>0</v>
      </c>
      <c r="T4" s="221"/>
      <c r="U4" s="226">
        <f>IF(I4="","",I4)</f>
        <v>0</v>
      </c>
      <c r="V4" s="227"/>
      <c r="W4" s="36" t="s">
        <v>1</v>
      </c>
    </row>
    <row r="5" spans="2:23" s="5" customFormat="1" ht="22.5" customHeight="1" thickBot="1" x14ac:dyDescent="0.2">
      <c r="B5" s="222" t="s">
        <v>6</v>
      </c>
      <c r="C5" s="223"/>
      <c r="D5" s="218">
        <f>佐世保登録名簿!D5</f>
        <v>0</v>
      </c>
      <c r="E5" s="219"/>
      <c r="F5" s="35"/>
      <c r="G5" s="222" t="s">
        <v>67</v>
      </c>
      <c r="H5" s="223"/>
      <c r="I5" s="218"/>
      <c r="J5" s="219"/>
      <c r="K5" s="13"/>
      <c r="N5" s="222" t="s">
        <v>6</v>
      </c>
      <c r="O5" s="223"/>
      <c r="P5" s="224">
        <f>IF(D5="","",D5)</f>
        <v>0</v>
      </c>
      <c r="Q5" s="225"/>
      <c r="R5" s="35"/>
      <c r="S5" s="222" t="s">
        <v>67</v>
      </c>
      <c r="T5" s="223"/>
      <c r="U5" s="228" t="str">
        <f>IF(I5="","",I5)</f>
        <v/>
      </c>
      <c r="V5" s="229"/>
      <c r="W5" s="13"/>
    </row>
    <row r="6" spans="2:23" s="17" customFormat="1" ht="22.5" customHeight="1" x14ac:dyDescent="0.15">
      <c r="B6" s="14" t="s">
        <v>68</v>
      </c>
      <c r="C6" s="15" t="s">
        <v>2</v>
      </c>
      <c r="D6" s="112" t="s">
        <v>75</v>
      </c>
      <c r="E6" s="113" t="s">
        <v>216</v>
      </c>
      <c r="F6" s="105" t="s">
        <v>3</v>
      </c>
      <c r="G6" s="16" t="s">
        <v>68</v>
      </c>
      <c r="H6" s="15" t="s">
        <v>2</v>
      </c>
      <c r="I6" s="112" t="s">
        <v>75</v>
      </c>
      <c r="J6" s="113" t="s">
        <v>216</v>
      </c>
      <c r="K6" s="105" t="s">
        <v>3</v>
      </c>
      <c r="N6" s="30" t="s">
        <v>68</v>
      </c>
      <c r="O6" s="118" t="s">
        <v>2</v>
      </c>
      <c r="P6" s="107" t="s">
        <v>75</v>
      </c>
      <c r="Q6" s="113" t="s">
        <v>216</v>
      </c>
      <c r="R6" s="119" t="s">
        <v>3</v>
      </c>
      <c r="S6" s="30" t="s">
        <v>68</v>
      </c>
      <c r="T6" s="118" t="s">
        <v>2</v>
      </c>
      <c r="U6" s="107" t="s">
        <v>75</v>
      </c>
      <c r="V6" s="113" t="s">
        <v>216</v>
      </c>
      <c r="W6" s="119" t="s">
        <v>3</v>
      </c>
    </row>
    <row r="7" spans="2:23" s="5" customFormat="1" ht="22.5" customHeight="1" x14ac:dyDescent="0.15">
      <c r="B7" s="217" t="s">
        <v>76</v>
      </c>
      <c r="C7" s="46"/>
      <c r="D7" s="114" t="str">
        <f t="shared" ref="D7" si="0">IF(C7=0,"",VLOOKUP(C7,高校登録,2,FALSE))</f>
        <v/>
      </c>
      <c r="E7" s="115" t="str">
        <f t="shared" ref="E7:E26" si="1">IF(C7=0,"",VLOOKUP(C7,高校登録,4,FALSE))</f>
        <v/>
      </c>
      <c r="F7" s="47" t="str">
        <f t="shared" ref="F7:F26" si="2">IF(C7=0,"",VLOOKUP(C7,高校登録,7,FALSE))</f>
        <v/>
      </c>
      <c r="G7" s="217" t="s">
        <v>12</v>
      </c>
      <c r="H7" s="46"/>
      <c r="I7" s="114" t="str">
        <f t="shared" ref="I7:I26" si="3">IF(H7=0,"",VLOOKUP(H7,高校登録,2,FALSE))</f>
        <v/>
      </c>
      <c r="J7" s="115" t="str">
        <f t="shared" ref="J7:J26" si="4">IF(H7=0,"",VLOOKUP(H7,高校登録,4,FALSE))</f>
        <v/>
      </c>
      <c r="K7" s="47" t="str">
        <f t="shared" ref="K7:K26" si="5">IF(H7=0,"",VLOOKUP(H7,高校登録,7,FALSE))</f>
        <v/>
      </c>
      <c r="N7" s="20" t="s">
        <v>77</v>
      </c>
      <c r="O7" s="38"/>
      <c r="P7" s="109" t="str">
        <f t="shared" ref="P7:P26" si="6">IF(O7=0,"",VLOOKUP(O7,高校登録,2,FALSE))</f>
        <v/>
      </c>
      <c r="Q7" s="109" t="str">
        <f t="shared" ref="Q7:Q26" si="7">IF(O7=0,"",VLOOKUP(O7,高校登録,4,FALSE))</f>
        <v/>
      </c>
      <c r="R7" s="19" t="str">
        <f t="shared" ref="R7:R26" si="8">IF(O7=0,"",VLOOKUP(O7,高校登録,7,FALSE))</f>
        <v/>
      </c>
      <c r="S7" s="20" t="s">
        <v>78</v>
      </c>
      <c r="T7" s="38"/>
      <c r="U7" s="109" t="str">
        <f t="shared" ref="U7:U26" si="9">IF(T7=0,"",VLOOKUP(T7,高校登録,2,FALSE))</f>
        <v/>
      </c>
      <c r="V7" s="109" t="str">
        <f t="shared" ref="V7:V26" si="10">IF(T7=0,"",VLOOKUP(T7,高校登録,4,FALSE))</f>
        <v/>
      </c>
      <c r="W7" s="19" t="str">
        <f t="shared" ref="W7:W26" si="11">IF(T7=0,"",VLOOKUP(T7,高校登録,7,FALSE))</f>
        <v/>
      </c>
    </row>
    <row r="8" spans="2:23" s="5" customFormat="1" ht="22.5" customHeight="1" x14ac:dyDescent="0.15">
      <c r="B8" s="217"/>
      <c r="C8" s="44"/>
      <c r="D8" s="108" t="str">
        <f t="shared" ref="D8:D26" si="12">IF(C8=0,"",VLOOKUP(C8,高校登録,2,FALSE))</f>
        <v/>
      </c>
      <c r="E8" s="116" t="str">
        <f t="shared" si="1"/>
        <v/>
      </c>
      <c r="F8" s="34" t="str">
        <f t="shared" si="2"/>
        <v/>
      </c>
      <c r="G8" s="217"/>
      <c r="H8" s="44"/>
      <c r="I8" s="108" t="str">
        <f t="shared" si="3"/>
        <v/>
      </c>
      <c r="J8" s="116" t="str">
        <f t="shared" si="4"/>
        <v/>
      </c>
      <c r="K8" s="34" t="str">
        <f t="shared" si="5"/>
        <v/>
      </c>
      <c r="N8" s="20" t="s">
        <v>79</v>
      </c>
      <c r="O8" s="38"/>
      <c r="P8" s="109" t="str">
        <f t="shared" si="6"/>
        <v/>
      </c>
      <c r="Q8" s="109" t="str">
        <f t="shared" si="7"/>
        <v/>
      </c>
      <c r="R8" s="19" t="str">
        <f t="shared" si="8"/>
        <v/>
      </c>
      <c r="S8" s="20" t="s">
        <v>80</v>
      </c>
      <c r="T8" s="38"/>
      <c r="U8" s="109" t="str">
        <f t="shared" si="9"/>
        <v/>
      </c>
      <c r="V8" s="109" t="str">
        <f t="shared" si="10"/>
        <v/>
      </c>
      <c r="W8" s="19" t="str">
        <f t="shared" si="11"/>
        <v/>
      </c>
    </row>
    <row r="9" spans="2:23" s="5" customFormat="1" ht="22.5" customHeight="1" x14ac:dyDescent="0.15">
      <c r="B9" s="217" t="s">
        <v>13</v>
      </c>
      <c r="C9" s="46"/>
      <c r="D9" s="114" t="str">
        <f t="shared" si="12"/>
        <v/>
      </c>
      <c r="E9" s="115" t="str">
        <f t="shared" si="1"/>
        <v/>
      </c>
      <c r="F9" s="47" t="str">
        <f t="shared" si="2"/>
        <v/>
      </c>
      <c r="G9" s="217" t="s">
        <v>14</v>
      </c>
      <c r="H9" s="46"/>
      <c r="I9" s="114" t="str">
        <f t="shared" si="3"/>
        <v/>
      </c>
      <c r="J9" s="115" t="str">
        <f t="shared" si="4"/>
        <v/>
      </c>
      <c r="K9" s="47" t="str">
        <f t="shared" si="5"/>
        <v/>
      </c>
      <c r="N9" s="20" t="s">
        <v>15</v>
      </c>
      <c r="O9" s="38"/>
      <c r="P9" s="109" t="str">
        <f t="shared" si="6"/>
        <v/>
      </c>
      <c r="Q9" s="109" t="str">
        <f t="shared" si="7"/>
        <v/>
      </c>
      <c r="R9" s="19" t="str">
        <f t="shared" si="8"/>
        <v/>
      </c>
      <c r="S9" s="20" t="s">
        <v>16</v>
      </c>
      <c r="T9" s="38"/>
      <c r="U9" s="109" t="str">
        <f t="shared" si="9"/>
        <v/>
      </c>
      <c r="V9" s="109" t="str">
        <f t="shared" si="10"/>
        <v/>
      </c>
      <c r="W9" s="19" t="str">
        <f t="shared" si="11"/>
        <v/>
      </c>
    </row>
    <row r="10" spans="2:23" s="5" customFormat="1" ht="22.5" customHeight="1" x14ac:dyDescent="0.15">
      <c r="B10" s="217"/>
      <c r="C10" s="44"/>
      <c r="D10" s="108" t="str">
        <f t="shared" si="12"/>
        <v/>
      </c>
      <c r="E10" s="116" t="str">
        <f t="shared" si="1"/>
        <v/>
      </c>
      <c r="F10" s="34" t="str">
        <f t="shared" si="2"/>
        <v/>
      </c>
      <c r="G10" s="217"/>
      <c r="H10" s="44"/>
      <c r="I10" s="108" t="str">
        <f t="shared" si="3"/>
        <v/>
      </c>
      <c r="J10" s="116" t="str">
        <f t="shared" si="4"/>
        <v/>
      </c>
      <c r="K10" s="34" t="str">
        <f t="shared" si="5"/>
        <v/>
      </c>
      <c r="N10" s="20" t="s">
        <v>17</v>
      </c>
      <c r="O10" s="38"/>
      <c r="P10" s="109" t="str">
        <f t="shared" si="6"/>
        <v/>
      </c>
      <c r="Q10" s="109" t="str">
        <f t="shared" si="7"/>
        <v/>
      </c>
      <c r="R10" s="19" t="str">
        <f t="shared" si="8"/>
        <v/>
      </c>
      <c r="S10" s="20" t="s">
        <v>18</v>
      </c>
      <c r="T10" s="38"/>
      <c r="U10" s="109" t="str">
        <f t="shared" si="9"/>
        <v/>
      </c>
      <c r="V10" s="109" t="str">
        <f t="shared" si="10"/>
        <v/>
      </c>
      <c r="W10" s="19" t="str">
        <f t="shared" si="11"/>
        <v/>
      </c>
    </row>
    <row r="11" spans="2:23" s="5" customFormat="1" ht="22.5" customHeight="1" x14ac:dyDescent="0.15">
      <c r="B11" s="217" t="s">
        <v>19</v>
      </c>
      <c r="C11" s="46"/>
      <c r="D11" s="114" t="str">
        <f t="shared" si="12"/>
        <v/>
      </c>
      <c r="E11" s="115" t="str">
        <f t="shared" si="1"/>
        <v/>
      </c>
      <c r="F11" s="47" t="str">
        <f t="shared" si="2"/>
        <v/>
      </c>
      <c r="G11" s="217" t="s">
        <v>20</v>
      </c>
      <c r="H11" s="46"/>
      <c r="I11" s="114" t="str">
        <f t="shared" si="3"/>
        <v/>
      </c>
      <c r="J11" s="115" t="str">
        <f t="shared" si="4"/>
        <v/>
      </c>
      <c r="K11" s="47" t="str">
        <f t="shared" si="5"/>
        <v/>
      </c>
      <c r="N11" s="20" t="s">
        <v>21</v>
      </c>
      <c r="O11" s="38"/>
      <c r="P11" s="109" t="str">
        <f t="shared" si="6"/>
        <v/>
      </c>
      <c r="Q11" s="109" t="str">
        <f t="shared" si="7"/>
        <v/>
      </c>
      <c r="R11" s="19" t="str">
        <f t="shared" si="8"/>
        <v/>
      </c>
      <c r="S11" s="20" t="s">
        <v>22</v>
      </c>
      <c r="T11" s="38"/>
      <c r="U11" s="109" t="str">
        <f t="shared" si="9"/>
        <v/>
      </c>
      <c r="V11" s="109" t="str">
        <f t="shared" si="10"/>
        <v/>
      </c>
      <c r="W11" s="19" t="str">
        <f t="shared" si="11"/>
        <v/>
      </c>
    </row>
    <row r="12" spans="2:23" s="5" customFormat="1" ht="22.5" customHeight="1" x14ac:dyDescent="0.15">
      <c r="B12" s="217"/>
      <c r="C12" s="44"/>
      <c r="D12" s="108" t="str">
        <f t="shared" si="12"/>
        <v/>
      </c>
      <c r="E12" s="116" t="str">
        <f t="shared" si="1"/>
        <v/>
      </c>
      <c r="F12" s="34" t="str">
        <f t="shared" si="2"/>
        <v/>
      </c>
      <c r="G12" s="217"/>
      <c r="H12" s="44"/>
      <c r="I12" s="108" t="str">
        <f t="shared" si="3"/>
        <v/>
      </c>
      <c r="J12" s="116" t="str">
        <f t="shared" si="4"/>
        <v/>
      </c>
      <c r="K12" s="34" t="str">
        <f t="shared" si="5"/>
        <v/>
      </c>
      <c r="N12" s="20" t="s">
        <v>23</v>
      </c>
      <c r="O12" s="38"/>
      <c r="P12" s="109" t="str">
        <f t="shared" si="6"/>
        <v/>
      </c>
      <c r="Q12" s="109" t="str">
        <f t="shared" si="7"/>
        <v/>
      </c>
      <c r="R12" s="19" t="str">
        <f t="shared" si="8"/>
        <v/>
      </c>
      <c r="S12" s="20" t="s">
        <v>24</v>
      </c>
      <c r="T12" s="38"/>
      <c r="U12" s="109" t="str">
        <f t="shared" si="9"/>
        <v/>
      </c>
      <c r="V12" s="109" t="str">
        <f t="shared" si="10"/>
        <v/>
      </c>
      <c r="W12" s="19" t="str">
        <f t="shared" si="11"/>
        <v/>
      </c>
    </row>
    <row r="13" spans="2:23" s="5" customFormat="1" ht="22.5" customHeight="1" x14ac:dyDescent="0.15">
      <c r="B13" s="217" t="s">
        <v>25</v>
      </c>
      <c r="C13" s="46"/>
      <c r="D13" s="114" t="str">
        <f t="shared" si="12"/>
        <v/>
      </c>
      <c r="E13" s="115" t="str">
        <f t="shared" si="1"/>
        <v/>
      </c>
      <c r="F13" s="47" t="str">
        <f t="shared" si="2"/>
        <v/>
      </c>
      <c r="G13" s="217" t="s">
        <v>26</v>
      </c>
      <c r="H13" s="46"/>
      <c r="I13" s="114" t="str">
        <f t="shared" si="3"/>
        <v/>
      </c>
      <c r="J13" s="115" t="str">
        <f t="shared" si="4"/>
        <v/>
      </c>
      <c r="K13" s="47" t="str">
        <f t="shared" si="5"/>
        <v/>
      </c>
      <c r="N13" s="20" t="s">
        <v>27</v>
      </c>
      <c r="O13" s="38"/>
      <c r="P13" s="109" t="str">
        <f t="shared" si="6"/>
        <v/>
      </c>
      <c r="Q13" s="109" t="str">
        <f t="shared" si="7"/>
        <v/>
      </c>
      <c r="R13" s="19" t="str">
        <f t="shared" si="8"/>
        <v/>
      </c>
      <c r="S13" s="20" t="s">
        <v>28</v>
      </c>
      <c r="T13" s="38"/>
      <c r="U13" s="109" t="str">
        <f t="shared" si="9"/>
        <v/>
      </c>
      <c r="V13" s="109" t="str">
        <f t="shared" si="10"/>
        <v/>
      </c>
      <c r="W13" s="19" t="str">
        <f t="shared" si="11"/>
        <v/>
      </c>
    </row>
    <row r="14" spans="2:23" s="5" customFormat="1" ht="22.5" customHeight="1" x14ac:dyDescent="0.15">
      <c r="B14" s="217"/>
      <c r="C14" s="44"/>
      <c r="D14" s="108" t="str">
        <f t="shared" si="12"/>
        <v/>
      </c>
      <c r="E14" s="116" t="str">
        <f t="shared" si="1"/>
        <v/>
      </c>
      <c r="F14" s="34" t="str">
        <f t="shared" si="2"/>
        <v/>
      </c>
      <c r="G14" s="217"/>
      <c r="H14" s="44"/>
      <c r="I14" s="108" t="str">
        <f t="shared" si="3"/>
        <v/>
      </c>
      <c r="J14" s="116" t="str">
        <f t="shared" si="4"/>
        <v/>
      </c>
      <c r="K14" s="34" t="str">
        <f t="shared" si="5"/>
        <v/>
      </c>
      <c r="N14" s="20" t="s">
        <v>29</v>
      </c>
      <c r="O14" s="38"/>
      <c r="P14" s="109" t="str">
        <f t="shared" si="6"/>
        <v/>
      </c>
      <c r="Q14" s="109" t="str">
        <f t="shared" si="7"/>
        <v/>
      </c>
      <c r="R14" s="19" t="str">
        <f t="shared" si="8"/>
        <v/>
      </c>
      <c r="S14" s="20" t="s">
        <v>30</v>
      </c>
      <c r="T14" s="38"/>
      <c r="U14" s="109" t="str">
        <f t="shared" si="9"/>
        <v/>
      </c>
      <c r="V14" s="109" t="str">
        <f t="shared" si="10"/>
        <v/>
      </c>
      <c r="W14" s="19" t="str">
        <f t="shared" si="11"/>
        <v/>
      </c>
    </row>
    <row r="15" spans="2:23" s="5" customFormat="1" ht="22.5" customHeight="1" x14ac:dyDescent="0.15">
      <c r="B15" s="217" t="s">
        <v>31</v>
      </c>
      <c r="C15" s="46"/>
      <c r="D15" s="114" t="str">
        <f t="shared" si="12"/>
        <v/>
      </c>
      <c r="E15" s="115" t="str">
        <f t="shared" si="1"/>
        <v/>
      </c>
      <c r="F15" s="47" t="str">
        <f t="shared" si="2"/>
        <v/>
      </c>
      <c r="G15" s="217" t="s">
        <v>32</v>
      </c>
      <c r="H15" s="46"/>
      <c r="I15" s="114" t="str">
        <f t="shared" si="3"/>
        <v/>
      </c>
      <c r="J15" s="115" t="str">
        <f t="shared" si="4"/>
        <v/>
      </c>
      <c r="K15" s="47" t="str">
        <f t="shared" si="5"/>
        <v/>
      </c>
      <c r="N15" s="20" t="s">
        <v>33</v>
      </c>
      <c r="O15" s="38"/>
      <c r="P15" s="109" t="str">
        <f t="shared" si="6"/>
        <v/>
      </c>
      <c r="Q15" s="109" t="str">
        <f t="shared" si="7"/>
        <v/>
      </c>
      <c r="R15" s="19" t="str">
        <f t="shared" si="8"/>
        <v/>
      </c>
      <c r="S15" s="20" t="s">
        <v>34</v>
      </c>
      <c r="T15" s="38"/>
      <c r="U15" s="109" t="str">
        <f t="shared" si="9"/>
        <v/>
      </c>
      <c r="V15" s="109" t="str">
        <f t="shared" si="10"/>
        <v/>
      </c>
      <c r="W15" s="19" t="str">
        <f t="shared" si="11"/>
        <v/>
      </c>
    </row>
    <row r="16" spans="2:23" s="5" customFormat="1" ht="22.5" customHeight="1" x14ac:dyDescent="0.15">
      <c r="B16" s="217"/>
      <c r="C16" s="44"/>
      <c r="D16" s="108" t="str">
        <f t="shared" si="12"/>
        <v/>
      </c>
      <c r="E16" s="116" t="str">
        <f t="shared" si="1"/>
        <v/>
      </c>
      <c r="F16" s="34" t="str">
        <f t="shared" si="2"/>
        <v/>
      </c>
      <c r="G16" s="217"/>
      <c r="H16" s="44"/>
      <c r="I16" s="108" t="str">
        <f t="shared" si="3"/>
        <v/>
      </c>
      <c r="J16" s="116" t="str">
        <f t="shared" si="4"/>
        <v/>
      </c>
      <c r="K16" s="34" t="str">
        <f t="shared" si="5"/>
        <v/>
      </c>
      <c r="N16" s="20" t="s">
        <v>35</v>
      </c>
      <c r="O16" s="38"/>
      <c r="P16" s="109" t="str">
        <f t="shared" si="6"/>
        <v/>
      </c>
      <c r="Q16" s="109" t="str">
        <f t="shared" si="7"/>
        <v/>
      </c>
      <c r="R16" s="19" t="str">
        <f t="shared" si="8"/>
        <v/>
      </c>
      <c r="S16" s="20" t="s">
        <v>36</v>
      </c>
      <c r="T16" s="38"/>
      <c r="U16" s="109" t="str">
        <f t="shared" si="9"/>
        <v/>
      </c>
      <c r="V16" s="109" t="str">
        <f t="shared" si="10"/>
        <v/>
      </c>
      <c r="W16" s="19" t="str">
        <f t="shared" si="11"/>
        <v/>
      </c>
    </row>
    <row r="17" spans="1:23" s="5" customFormat="1" ht="22.5" customHeight="1" x14ac:dyDescent="0.15">
      <c r="B17" s="217" t="s">
        <v>37</v>
      </c>
      <c r="C17" s="46"/>
      <c r="D17" s="114" t="str">
        <f t="shared" si="12"/>
        <v/>
      </c>
      <c r="E17" s="115" t="str">
        <f t="shared" si="1"/>
        <v/>
      </c>
      <c r="F17" s="47" t="str">
        <f t="shared" si="2"/>
        <v/>
      </c>
      <c r="G17" s="217" t="s">
        <v>38</v>
      </c>
      <c r="H17" s="46"/>
      <c r="I17" s="114" t="str">
        <f t="shared" si="3"/>
        <v/>
      </c>
      <c r="J17" s="115" t="str">
        <f t="shared" si="4"/>
        <v/>
      </c>
      <c r="K17" s="47" t="str">
        <f t="shared" si="5"/>
        <v/>
      </c>
      <c r="N17" s="20" t="s">
        <v>39</v>
      </c>
      <c r="O17" s="38"/>
      <c r="P17" s="109" t="str">
        <f t="shared" si="6"/>
        <v/>
      </c>
      <c r="Q17" s="109" t="str">
        <f t="shared" si="7"/>
        <v/>
      </c>
      <c r="R17" s="19" t="str">
        <f t="shared" si="8"/>
        <v/>
      </c>
      <c r="S17" s="20" t="s">
        <v>40</v>
      </c>
      <c r="T17" s="38"/>
      <c r="U17" s="109" t="str">
        <f t="shared" si="9"/>
        <v/>
      </c>
      <c r="V17" s="109" t="str">
        <f t="shared" si="10"/>
        <v/>
      </c>
      <c r="W17" s="19" t="str">
        <f t="shared" si="11"/>
        <v/>
      </c>
    </row>
    <row r="18" spans="1:23" s="5" customFormat="1" ht="22.5" customHeight="1" x14ac:dyDescent="0.15">
      <c r="B18" s="217"/>
      <c r="C18" s="44"/>
      <c r="D18" s="108" t="str">
        <f t="shared" si="12"/>
        <v/>
      </c>
      <c r="E18" s="116" t="str">
        <f t="shared" si="1"/>
        <v/>
      </c>
      <c r="F18" s="34" t="str">
        <f t="shared" si="2"/>
        <v/>
      </c>
      <c r="G18" s="217"/>
      <c r="H18" s="44"/>
      <c r="I18" s="108" t="str">
        <f t="shared" si="3"/>
        <v/>
      </c>
      <c r="J18" s="116" t="str">
        <f t="shared" si="4"/>
        <v/>
      </c>
      <c r="K18" s="34" t="str">
        <f t="shared" si="5"/>
        <v/>
      </c>
      <c r="N18" s="20" t="s">
        <v>41</v>
      </c>
      <c r="O18" s="38"/>
      <c r="P18" s="109" t="str">
        <f t="shared" si="6"/>
        <v/>
      </c>
      <c r="Q18" s="109" t="str">
        <f t="shared" si="7"/>
        <v/>
      </c>
      <c r="R18" s="19" t="str">
        <f t="shared" si="8"/>
        <v/>
      </c>
      <c r="S18" s="20" t="s">
        <v>42</v>
      </c>
      <c r="T18" s="38"/>
      <c r="U18" s="109" t="str">
        <f t="shared" si="9"/>
        <v/>
      </c>
      <c r="V18" s="109" t="str">
        <f t="shared" si="10"/>
        <v/>
      </c>
      <c r="W18" s="19" t="str">
        <f t="shared" si="11"/>
        <v/>
      </c>
    </row>
    <row r="19" spans="1:23" s="5" customFormat="1" ht="22.5" customHeight="1" x14ac:dyDescent="0.15">
      <c r="B19" s="217" t="s">
        <v>43</v>
      </c>
      <c r="C19" s="46"/>
      <c r="D19" s="114" t="str">
        <f t="shared" si="12"/>
        <v/>
      </c>
      <c r="E19" s="115" t="str">
        <f t="shared" si="1"/>
        <v/>
      </c>
      <c r="F19" s="47" t="str">
        <f t="shared" si="2"/>
        <v/>
      </c>
      <c r="G19" s="217" t="s">
        <v>44</v>
      </c>
      <c r="H19" s="46"/>
      <c r="I19" s="114" t="str">
        <f t="shared" si="3"/>
        <v/>
      </c>
      <c r="J19" s="115" t="str">
        <f t="shared" si="4"/>
        <v/>
      </c>
      <c r="K19" s="47" t="str">
        <f t="shared" si="5"/>
        <v/>
      </c>
      <c r="N19" s="20" t="s">
        <v>45</v>
      </c>
      <c r="O19" s="38"/>
      <c r="P19" s="109" t="str">
        <f t="shared" si="6"/>
        <v/>
      </c>
      <c r="Q19" s="109" t="str">
        <f t="shared" si="7"/>
        <v/>
      </c>
      <c r="R19" s="19" t="str">
        <f t="shared" si="8"/>
        <v/>
      </c>
      <c r="S19" s="20" t="s">
        <v>46</v>
      </c>
      <c r="T19" s="38"/>
      <c r="U19" s="109" t="str">
        <f t="shared" si="9"/>
        <v/>
      </c>
      <c r="V19" s="109" t="str">
        <f t="shared" si="10"/>
        <v/>
      </c>
      <c r="W19" s="19" t="str">
        <f t="shared" si="11"/>
        <v/>
      </c>
    </row>
    <row r="20" spans="1:23" s="5" customFormat="1" ht="22.5" customHeight="1" x14ac:dyDescent="0.15">
      <c r="B20" s="217"/>
      <c r="C20" s="44"/>
      <c r="D20" s="108" t="str">
        <f t="shared" si="12"/>
        <v/>
      </c>
      <c r="E20" s="116" t="str">
        <f t="shared" si="1"/>
        <v/>
      </c>
      <c r="F20" s="34" t="str">
        <f t="shared" si="2"/>
        <v/>
      </c>
      <c r="G20" s="217"/>
      <c r="H20" s="44"/>
      <c r="I20" s="108" t="str">
        <f t="shared" si="3"/>
        <v/>
      </c>
      <c r="J20" s="116" t="str">
        <f t="shared" si="4"/>
        <v/>
      </c>
      <c r="K20" s="34" t="str">
        <f t="shared" si="5"/>
        <v/>
      </c>
      <c r="N20" s="20" t="s">
        <v>47</v>
      </c>
      <c r="O20" s="38"/>
      <c r="P20" s="109" t="str">
        <f t="shared" si="6"/>
        <v/>
      </c>
      <c r="Q20" s="109" t="str">
        <f t="shared" si="7"/>
        <v/>
      </c>
      <c r="R20" s="19" t="str">
        <f t="shared" si="8"/>
        <v/>
      </c>
      <c r="S20" s="20" t="s">
        <v>48</v>
      </c>
      <c r="T20" s="38"/>
      <c r="U20" s="109" t="str">
        <f t="shared" si="9"/>
        <v/>
      </c>
      <c r="V20" s="109" t="str">
        <f t="shared" si="10"/>
        <v/>
      </c>
      <c r="W20" s="19" t="str">
        <f t="shared" si="11"/>
        <v/>
      </c>
    </row>
    <row r="21" spans="1:23" s="5" customFormat="1" ht="22.5" customHeight="1" x14ac:dyDescent="0.15">
      <c r="B21" s="217" t="s">
        <v>49</v>
      </c>
      <c r="C21" s="46"/>
      <c r="D21" s="114" t="str">
        <f t="shared" si="12"/>
        <v/>
      </c>
      <c r="E21" s="115" t="str">
        <f t="shared" si="1"/>
        <v/>
      </c>
      <c r="F21" s="47" t="str">
        <f t="shared" si="2"/>
        <v/>
      </c>
      <c r="G21" s="217" t="s">
        <v>50</v>
      </c>
      <c r="H21" s="46"/>
      <c r="I21" s="114" t="str">
        <f t="shared" si="3"/>
        <v/>
      </c>
      <c r="J21" s="115" t="str">
        <f t="shared" si="4"/>
        <v/>
      </c>
      <c r="K21" s="47" t="str">
        <f t="shared" si="5"/>
        <v/>
      </c>
      <c r="N21" s="20" t="s">
        <v>51</v>
      </c>
      <c r="O21" s="38"/>
      <c r="P21" s="109" t="str">
        <f t="shared" si="6"/>
        <v/>
      </c>
      <c r="Q21" s="109" t="str">
        <f t="shared" si="7"/>
        <v/>
      </c>
      <c r="R21" s="19" t="str">
        <f t="shared" si="8"/>
        <v/>
      </c>
      <c r="S21" s="20" t="s">
        <v>52</v>
      </c>
      <c r="T21" s="38"/>
      <c r="U21" s="109" t="str">
        <f t="shared" si="9"/>
        <v/>
      </c>
      <c r="V21" s="109" t="str">
        <f t="shared" si="10"/>
        <v/>
      </c>
      <c r="W21" s="19" t="str">
        <f t="shared" si="11"/>
        <v/>
      </c>
    </row>
    <row r="22" spans="1:23" s="5" customFormat="1" ht="22.5" customHeight="1" x14ac:dyDescent="0.15">
      <c r="B22" s="217"/>
      <c r="C22" s="44"/>
      <c r="D22" s="108" t="str">
        <f t="shared" si="12"/>
        <v/>
      </c>
      <c r="E22" s="116" t="str">
        <f t="shared" si="1"/>
        <v/>
      </c>
      <c r="F22" s="34" t="str">
        <f t="shared" si="2"/>
        <v/>
      </c>
      <c r="G22" s="217"/>
      <c r="H22" s="44"/>
      <c r="I22" s="108" t="str">
        <f t="shared" si="3"/>
        <v/>
      </c>
      <c r="J22" s="116" t="str">
        <f t="shared" si="4"/>
        <v/>
      </c>
      <c r="K22" s="34" t="str">
        <f t="shared" si="5"/>
        <v/>
      </c>
      <c r="N22" s="20" t="s">
        <v>53</v>
      </c>
      <c r="O22" s="38"/>
      <c r="P22" s="109" t="str">
        <f t="shared" si="6"/>
        <v/>
      </c>
      <c r="Q22" s="109" t="str">
        <f t="shared" si="7"/>
        <v/>
      </c>
      <c r="R22" s="19" t="str">
        <f t="shared" si="8"/>
        <v/>
      </c>
      <c r="S22" s="20" t="s">
        <v>54</v>
      </c>
      <c r="T22" s="38"/>
      <c r="U22" s="109" t="str">
        <f t="shared" si="9"/>
        <v/>
      </c>
      <c r="V22" s="109" t="str">
        <f t="shared" si="10"/>
        <v/>
      </c>
      <c r="W22" s="19" t="str">
        <f t="shared" si="11"/>
        <v/>
      </c>
    </row>
    <row r="23" spans="1:23" s="5" customFormat="1" ht="22.5" customHeight="1" x14ac:dyDescent="0.15">
      <c r="B23" s="217" t="s">
        <v>55</v>
      </c>
      <c r="C23" s="46"/>
      <c r="D23" s="114" t="str">
        <f t="shared" si="12"/>
        <v/>
      </c>
      <c r="E23" s="115" t="str">
        <f t="shared" si="1"/>
        <v/>
      </c>
      <c r="F23" s="47" t="str">
        <f t="shared" si="2"/>
        <v/>
      </c>
      <c r="G23" s="217" t="s">
        <v>56</v>
      </c>
      <c r="H23" s="46"/>
      <c r="I23" s="114" t="str">
        <f t="shared" si="3"/>
        <v/>
      </c>
      <c r="J23" s="115" t="str">
        <f t="shared" si="4"/>
        <v/>
      </c>
      <c r="K23" s="47" t="str">
        <f t="shared" si="5"/>
        <v/>
      </c>
      <c r="N23" s="20" t="s">
        <v>57</v>
      </c>
      <c r="O23" s="38"/>
      <c r="P23" s="109" t="str">
        <f t="shared" si="6"/>
        <v/>
      </c>
      <c r="Q23" s="109" t="str">
        <f t="shared" si="7"/>
        <v/>
      </c>
      <c r="R23" s="19" t="str">
        <f t="shared" si="8"/>
        <v/>
      </c>
      <c r="S23" s="20" t="s">
        <v>58</v>
      </c>
      <c r="T23" s="38"/>
      <c r="U23" s="109" t="str">
        <f t="shared" si="9"/>
        <v/>
      </c>
      <c r="V23" s="109" t="str">
        <f t="shared" si="10"/>
        <v/>
      </c>
      <c r="W23" s="19" t="str">
        <f t="shared" si="11"/>
        <v/>
      </c>
    </row>
    <row r="24" spans="1:23" s="5" customFormat="1" ht="22.5" customHeight="1" x14ac:dyDescent="0.15">
      <c r="B24" s="217"/>
      <c r="C24" s="44"/>
      <c r="D24" s="108" t="str">
        <f t="shared" si="12"/>
        <v/>
      </c>
      <c r="E24" s="116" t="str">
        <f t="shared" si="1"/>
        <v/>
      </c>
      <c r="F24" s="34" t="str">
        <f t="shared" si="2"/>
        <v/>
      </c>
      <c r="G24" s="217"/>
      <c r="H24" s="44"/>
      <c r="I24" s="108" t="str">
        <f t="shared" si="3"/>
        <v/>
      </c>
      <c r="J24" s="116" t="str">
        <f t="shared" si="4"/>
        <v/>
      </c>
      <c r="K24" s="34" t="str">
        <f t="shared" si="5"/>
        <v/>
      </c>
      <c r="N24" s="20" t="s">
        <v>59</v>
      </c>
      <c r="O24" s="38"/>
      <c r="P24" s="109" t="str">
        <f t="shared" si="6"/>
        <v/>
      </c>
      <c r="Q24" s="109" t="str">
        <f t="shared" si="7"/>
        <v/>
      </c>
      <c r="R24" s="19" t="str">
        <f t="shared" si="8"/>
        <v/>
      </c>
      <c r="S24" s="20" t="s">
        <v>60</v>
      </c>
      <c r="T24" s="38"/>
      <c r="U24" s="109" t="str">
        <f t="shared" si="9"/>
        <v/>
      </c>
      <c r="V24" s="109" t="str">
        <f t="shared" si="10"/>
        <v/>
      </c>
      <c r="W24" s="19" t="str">
        <f t="shared" si="11"/>
        <v/>
      </c>
    </row>
    <row r="25" spans="1:23" s="5" customFormat="1" ht="22.5" customHeight="1" x14ac:dyDescent="0.15">
      <c r="B25" s="217" t="s">
        <v>61</v>
      </c>
      <c r="C25" s="46"/>
      <c r="D25" s="114" t="str">
        <f t="shared" si="12"/>
        <v/>
      </c>
      <c r="E25" s="115" t="str">
        <f t="shared" si="1"/>
        <v/>
      </c>
      <c r="F25" s="47" t="str">
        <f t="shared" si="2"/>
        <v/>
      </c>
      <c r="G25" s="217" t="s">
        <v>62</v>
      </c>
      <c r="H25" s="46"/>
      <c r="I25" s="114" t="str">
        <f t="shared" si="3"/>
        <v/>
      </c>
      <c r="J25" s="115" t="str">
        <f t="shared" si="4"/>
        <v/>
      </c>
      <c r="K25" s="47" t="str">
        <f t="shared" si="5"/>
        <v/>
      </c>
      <c r="N25" s="20" t="s">
        <v>63</v>
      </c>
      <c r="O25" s="38"/>
      <c r="P25" s="109" t="str">
        <f t="shared" si="6"/>
        <v/>
      </c>
      <c r="Q25" s="109" t="str">
        <f t="shared" si="7"/>
        <v/>
      </c>
      <c r="R25" s="19" t="str">
        <f t="shared" si="8"/>
        <v/>
      </c>
      <c r="S25" s="20" t="s">
        <v>64</v>
      </c>
      <c r="T25" s="38"/>
      <c r="U25" s="109" t="str">
        <f t="shared" si="9"/>
        <v/>
      </c>
      <c r="V25" s="109" t="str">
        <f t="shared" si="10"/>
        <v/>
      </c>
      <c r="W25" s="19" t="str">
        <f t="shared" si="11"/>
        <v/>
      </c>
    </row>
    <row r="26" spans="1:23" s="5" customFormat="1" ht="22.5" customHeight="1" thickBot="1" x14ac:dyDescent="0.2">
      <c r="B26" s="230"/>
      <c r="C26" s="48"/>
      <c r="D26" s="110" t="str">
        <f t="shared" si="12"/>
        <v/>
      </c>
      <c r="E26" s="117" t="str">
        <f t="shared" si="1"/>
        <v/>
      </c>
      <c r="F26" s="49" t="str">
        <f t="shared" si="2"/>
        <v/>
      </c>
      <c r="G26" s="230"/>
      <c r="H26" s="48"/>
      <c r="I26" s="110" t="str">
        <f t="shared" si="3"/>
        <v/>
      </c>
      <c r="J26" s="117" t="str">
        <f t="shared" si="4"/>
        <v/>
      </c>
      <c r="K26" s="49" t="str">
        <f t="shared" si="5"/>
        <v/>
      </c>
      <c r="N26" s="32" t="s">
        <v>65</v>
      </c>
      <c r="O26" s="39"/>
      <c r="P26" s="111" t="str">
        <f t="shared" si="6"/>
        <v/>
      </c>
      <c r="Q26" s="111" t="str">
        <f t="shared" si="7"/>
        <v/>
      </c>
      <c r="R26" s="22" t="str">
        <f t="shared" si="8"/>
        <v/>
      </c>
      <c r="S26" s="32" t="s">
        <v>66</v>
      </c>
      <c r="T26" s="39"/>
      <c r="U26" s="111" t="str">
        <f t="shared" si="9"/>
        <v/>
      </c>
      <c r="V26" s="111" t="str">
        <f t="shared" si="10"/>
        <v/>
      </c>
      <c r="W26" s="22" t="str">
        <f t="shared" si="11"/>
        <v/>
      </c>
    </row>
    <row r="27" spans="1:23" s="5" customFormat="1" ht="22.5" customHeight="1" x14ac:dyDescent="0.15">
      <c r="B27" s="5" t="s">
        <v>193</v>
      </c>
      <c r="D27" s="10"/>
      <c r="E27" s="11"/>
      <c r="I27" s="10"/>
      <c r="J27" s="11"/>
      <c r="N27" s="5" t="s">
        <v>193</v>
      </c>
      <c r="P27" s="10"/>
      <c r="Q27" s="11"/>
      <c r="U27" s="10"/>
      <c r="V27" s="11"/>
    </row>
    <row r="28" spans="1:23" s="5" customFormat="1" ht="22.5" customHeight="1" x14ac:dyDescent="0.15">
      <c r="D28" s="10"/>
      <c r="E28" s="11"/>
      <c r="I28" s="10"/>
      <c r="J28" s="11"/>
      <c r="P28" s="10"/>
      <c r="Q28" s="11"/>
      <c r="U28" s="10"/>
      <c r="V28" s="11"/>
    </row>
    <row r="29" spans="1:23" s="5" customFormat="1" ht="22.5" customHeight="1" x14ac:dyDescent="0.15">
      <c r="A29" s="33" t="s">
        <v>135</v>
      </c>
      <c r="B29" s="33"/>
      <c r="C29" s="33"/>
      <c r="D29" s="215" t="str">
        <f>IF(佐世保登録名簿!F4="","",佐世保登録名簿!F4)</f>
        <v/>
      </c>
      <c r="E29" s="215"/>
      <c r="F29" s="215"/>
      <c r="H29" s="45" t="s">
        <v>136</v>
      </c>
      <c r="I29" s="33"/>
      <c r="J29" s="231">
        <f>佐世保登録名簿!G5</f>
        <v>0</v>
      </c>
      <c r="K29" s="231"/>
      <c r="M29" s="33" t="s">
        <v>135</v>
      </c>
      <c r="N29" s="33"/>
      <c r="O29" s="33"/>
      <c r="P29" s="215" t="str">
        <f>IF(D29="","",D29)</f>
        <v/>
      </c>
      <c r="Q29" s="215"/>
      <c r="R29" s="215"/>
      <c r="T29" s="45" t="str">
        <f>H29</f>
        <v>緊急連絡先 ：</v>
      </c>
      <c r="U29" s="33"/>
      <c r="V29" s="214">
        <f>IF(J29="","",J29)</f>
        <v>0</v>
      </c>
      <c r="W29" s="214"/>
    </row>
    <row r="30" spans="1:23" s="5" customFormat="1" ht="22.5" customHeight="1" x14ac:dyDescent="0.15">
      <c r="D30" s="10"/>
      <c r="E30" s="11"/>
      <c r="I30" s="10"/>
      <c r="J30" s="11"/>
      <c r="P30" s="10"/>
      <c r="Q30" s="11"/>
      <c r="U30" s="10"/>
      <c r="V30" s="11"/>
    </row>
    <row r="31" spans="1:23" s="5" customFormat="1" ht="22.5" customHeight="1" x14ac:dyDescent="0.15">
      <c r="A31" s="212" t="s">
        <v>70</v>
      </c>
      <c r="B31" s="212"/>
      <c r="D31" s="10"/>
      <c r="E31" s="11"/>
      <c r="I31" s="10"/>
      <c r="J31" s="11"/>
      <c r="M31" s="212" t="s">
        <v>70</v>
      </c>
      <c r="N31" s="212"/>
      <c r="P31" s="10"/>
      <c r="Q31" s="11"/>
      <c r="U31" s="10"/>
      <c r="V31" s="11"/>
    </row>
    <row r="32" spans="1:23" s="5" customFormat="1" ht="22.5" customHeight="1" x14ac:dyDescent="0.15">
      <c r="B32" s="216" t="s">
        <v>191</v>
      </c>
      <c r="C32" s="216"/>
      <c r="D32" s="24">
        <f>IF(SUM(C7:C26,H7:H26)=0,0,COUNTA(C7:C26,H7:H26)/2)</f>
        <v>0</v>
      </c>
      <c r="E32" s="10" t="s">
        <v>169</v>
      </c>
      <c r="F32" s="212" t="str">
        <f>IF(D32=0,"",D32*2600)</f>
        <v/>
      </c>
      <c r="G32" s="212"/>
      <c r="H32" s="5" t="s">
        <v>71</v>
      </c>
      <c r="I32" s="213"/>
      <c r="J32" s="213"/>
      <c r="K32" s="213"/>
      <c r="M32" s="10"/>
      <c r="N32" s="216" t="s">
        <v>191</v>
      </c>
      <c r="O32" s="216"/>
      <c r="P32" s="24">
        <f>IF(SUM(C7:C26,H7:H26)=0,0,COUNTA(C7:C26,H7:H26)/2)</f>
        <v>0</v>
      </c>
      <c r="Q32" s="10" t="s">
        <v>169</v>
      </c>
      <c r="R32" s="212" t="str">
        <f>IF(P32=0,"",P32*2600)</f>
        <v/>
      </c>
      <c r="S32" s="212"/>
      <c r="T32" s="5" t="s">
        <v>71</v>
      </c>
      <c r="U32" s="213"/>
      <c r="V32" s="213"/>
      <c r="W32" s="213"/>
    </row>
    <row r="33" spans="2:21" s="5" customFormat="1" ht="22.5" customHeight="1" x14ac:dyDescent="0.15">
      <c r="C33" s="10"/>
      <c r="D33" s="11"/>
      <c r="E33" s="10"/>
      <c r="H33" s="10"/>
      <c r="I33" s="11"/>
      <c r="O33" s="10"/>
      <c r="P33" s="11"/>
      <c r="T33" s="10"/>
      <c r="U33" s="11"/>
    </row>
    <row r="34" spans="2:21" s="5" customFormat="1" ht="22.5" customHeight="1" x14ac:dyDescent="0.15">
      <c r="B34" s="216" t="s">
        <v>192</v>
      </c>
      <c r="C34" s="216"/>
      <c r="D34" s="24">
        <f>IF(SUM(O7:O26,T7:T26)=0,0,COUNTA(O7:O26,T7:T26))</f>
        <v>0</v>
      </c>
      <c r="E34" s="10" t="s">
        <v>170</v>
      </c>
      <c r="F34" s="212" t="str">
        <f>IF(D34=0,"",D34*1300)</f>
        <v/>
      </c>
      <c r="G34" s="212"/>
      <c r="H34" s="5" t="s">
        <v>71</v>
      </c>
      <c r="I34" s="213"/>
      <c r="J34" s="213"/>
      <c r="K34" s="213"/>
      <c r="N34" s="216" t="s">
        <v>192</v>
      </c>
      <c r="O34" s="216"/>
      <c r="P34" s="24">
        <f>IF(SUM(O7:O26,T7:T26)=0,0,COUNTA(O7:O26,T7:T26))</f>
        <v>0</v>
      </c>
      <c r="Q34" s="10" t="s">
        <v>170</v>
      </c>
      <c r="R34" s="212" t="str">
        <f>IF(P34=0,"",P34*1300)</f>
        <v/>
      </c>
      <c r="S34" s="212"/>
      <c r="T34" s="5" t="s">
        <v>71</v>
      </c>
    </row>
    <row r="35" spans="2:21" s="5" customFormat="1" ht="22.5" customHeight="1" x14ac:dyDescent="0.15">
      <c r="C35" s="10"/>
      <c r="D35" s="11"/>
      <c r="H35" s="10"/>
      <c r="I35" s="11"/>
    </row>
    <row r="36" spans="2:21" s="5" customFormat="1" ht="22.5" customHeight="1" x14ac:dyDescent="0.15">
      <c r="C36" s="10"/>
      <c r="E36" s="10" t="s">
        <v>10</v>
      </c>
      <c r="F36" s="212" t="str">
        <f>IF(SUM(F32,F34)=0,"",SUM(F32,F34))</f>
        <v/>
      </c>
      <c r="G36" s="212"/>
      <c r="H36" s="5" t="s">
        <v>71</v>
      </c>
      <c r="I36" s="213"/>
      <c r="J36" s="213"/>
      <c r="K36" s="213"/>
      <c r="Q36" s="10" t="s">
        <v>10</v>
      </c>
      <c r="R36" s="212" t="str">
        <f>IF(SUM(R32,R34)=0,"",SUM(R32,R34))</f>
        <v/>
      </c>
      <c r="S36" s="212"/>
      <c r="T36" s="5" t="s">
        <v>71</v>
      </c>
    </row>
    <row r="37" spans="2:21" x14ac:dyDescent="0.15">
      <c r="E37"/>
    </row>
  </sheetData>
  <sheetProtection sheet="1" formatCells="0" selectLockedCells="1"/>
  <protectedRanges>
    <protectedRange sqref="P34" name="範囲12"/>
    <protectedRange sqref="T7:T26" name="範囲9"/>
    <protectedRange sqref="O7:O26" name="範囲8"/>
    <protectedRange sqref="H7:H26 C7:C26" name="範囲6"/>
    <protectedRange sqref="I5:J5 D5:E5" name="範囲5"/>
    <protectedRange sqref="B3:C3" name="範囲1"/>
    <protectedRange sqref="D32 P32" name="範囲12_1"/>
    <protectedRange sqref="E29" name="範囲10_1"/>
  </protectedRanges>
  <mergeCells count="58">
    <mergeCell ref="U4:V4"/>
    <mergeCell ref="U5:V5"/>
    <mergeCell ref="I5:J5"/>
    <mergeCell ref="B34:C34"/>
    <mergeCell ref="B32:C32"/>
    <mergeCell ref="G23:G24"/>
    <mergeCell ref="G25:G26"/>
    <mergeCell ref="J29:K29"/>
    <mergeCell ref="I34:K34"/>
    <mergeCell ref="A31:B31"/>
    <mergeCell ref="B23:B24"/>
    <mergeCell ref="B25:B26"/>
    <mergeCell ref="B4:C4"/>
    <mergeCell ref="B5:C5"/>
    <mergeCell ref="G4:H4"/>
    <mergeCell ref="G5:H5"/>
    <mergeCell ref="D4:F4"/>
    <mergeCell ref="D5:E5"/>
    <mergeCell ref="S4:T4"/>
    <mergeCell ref="N5:O5"/>
    <mergeCell ref="S5:T5"/>
    <mergeCell ref="P4:R4"/>
    <mergeCell ref="N4:O4"/>
    <mergeCell ref="P5:Q5"/>
    <mergeCell ref="I4:J4"/>
    <mergeCell ref="B15:B16"/>
    <mergeCell ref="B17:B18"/>
    <mergeCell ref="B19:B20"/>
    <mergeCell ref="B21:B22"/>
    <mergeCell ref="B7:B8"/>
    <mergeCell ref="B9:B10"/>
    <mergeCell ref="B11:B12"/>
    <mergeCell ref="B13:B14"/>
    <mergeCell ref="N32:O32"/>
    <mergeCell ref="R32:S32"/>
    <mergeCell ref="G19:G20"/>
    <mergeCell ref="G21:G22"/>
    <mergeCell ref="G7:G8"/>
    <mergeCell ref="G9:G10"/>
    <mergeCell ref="G11:G12"/>
    <mergeCell ref="G13:G14"/>
    <mergeCell ref="G15:G16"/>
    <mergeCell ref="C1:J1"/>
    <mergeCell ref="O1:V1"/>
    <mergeCell ref="R36:S36"/>
    <mergeCell ref="F34:G34"/>
    <mergeCell ref="R34:S34"/>
    <mergeCell ref="I36:K36"/>
    <mergeCell ref="V29:W29"/>
    <mergeCell ref="D29:F29"/>
    <mergeCell ref="P29:R29"/>
    <mergeCell ref="F36:G36"/>
    <mergeCell ref="M31:N31"/>
    <mergeCell ref="I32:K32"/>
    <mergeCell ref="N34:O34"/>
    <mergeCell ref="G17:G18"/>
    <mergeCell ref="U32:W32"/>
    <mergeCell ref="F32:G32"/>
  </mergeCells>
  <phoneticPr fontId="2"/>
  <dataValidations count="1">
    <dataValidation imeMode="hiragana" allowBlank="1" showInputMessage="1" showErrorMessage="1" sqref="D4:D5 P4 I4:I5" xr:uid="{00000000-0002-0000-0300-000000000000}"/>
  </dataValidations>
  <printOptions horizontalCentered="1" verticalCentered="1"/>
  <pageMargins left="0.39370078740157483" right="0.39370078740157483" top="0.39370078740157483" bottom="0.39370078740157483" header="0" footer="0"/>
  <pageSetup paperSize="9" orientation="portrait" horizontalDpi="4294967293" r:id="rId1"/>
  <headerFooter alignWithMargins="0"/>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36"/>
  <sheetViews>
    <sheetView zoomScale="80" zoomScaleNormal="80" workbookViewId="0">
      <selection activeCell="C7" sqref="C7"/>
    </sheetView>
  </sheetViews>
  <sheetFormatPr defaultRowHeight="13.5" x14ac:dyDescent="0.15"/>
  <cols>
    <col min="1" max="1" width="1.875" customWidth="1"/>
    <col min="2" max="2" width="5.5" customWidth="1"/>
    <col min="4" max="4" width="13.125" style="3" bestFit="1" customWidth="1"/>
    <col min="5" max="5" width="14.625" style="1" bestFit="1" customWidth="1"/>
    <col min="6" max="6" width="5.25" bestFit="1" customWidth="1"/>
    <col min="7" max="7" width="5.5" bestFit="1" customWidth="1"/>
    <col min="9" max="9" width="13.125" style="3" customWidth="1"/>
    <col min="10" max="10" width="13.125" style="1" customWidth="1"/>
    <col min="11" max="11" width="5.25" customWidth="1"/>
    <col min="12" max="13" width="1.875" customWidth="1"/>
    <col min="14" max="14" width="5.5" customWidth="1"/>
    <col min="16" max="16" width="13.125" bestFit="1" customWidth="1"/>
    <col min="17" max="17" width="14.625" bestFit="1" customWidth="1"/>
    <col min="18" max="18" width="5.25" bestFit="1" customWidth="1"/>
    <col min="19" max="19" width="5.5" bestFit="1" customWidth="1"/>
    <col min="21" max="22" width="13.125" customWidth="1"/>
    <col min="23" max="23" width="5.25" customWidth="1"/>
    <col min="24" max="24" width="1.875" customWidth="1"/>
  </cols>
  <sheetData>
    <row r="1" spans="2:23" s="6" customFormat="1" ht="22.5" customHeight="1" x14ac:dyDescent="0.15">
      <c r="C1" s="194" t="s">
        <v>217</v>
      </c>
      <c r="D1" s="194"/>
      <c r="E1" s="194"/>
      <c r="F1" s="194"/>
      <c r="G1" s="194"/>
      <c r="H1" s="194"/>
      <c r="I1" s="194"/>
      <c r="J1" s="194"/>
      <c r="O1" s="194" t="str">
        <f>C1</f>
        <v>佐世保地区 高校学年別シングルス大会申込書</v>
      </c>
      <c r="P1" s="194"/>
      <c r="Q1" s="194"/>
      <c r="R1" s="194"/>
      <c r="S1" s="194"/>
      <c r="T1" s="194"/>
      <c r="U1" s="194"/>
      <c r="V1" s="194"/>
    </row>
    <row r="2" spans="2:23" s="7" customFormat="1" ht="22.5" customHeight="1" x14ac:dyDescent="0.15">
      <c r="D2" s="8"/>
      <c r="E2" s="9"/>
      <c r="I2" s="8"/>
      <c r="J2" s="9"/>
      <c r="P2" s="8"/>
      <c r="Q2" s="9"/>
      <c r="U2" s="8"/>
      <c r="V2" s="9"/>
    </row>
    <row r="3" spans="2:23" s="5" customFormat="1" ht="22.5" customHeight="1" thickBot="1" x14ac:dyDescent="0.2">
      <c r="B3" s="17" t="str">
        <f>佐世保登録名簿!I2</f>
        <v/>
      </c>
      <c r="D3" s="135" t="s">
        <v>252</v>
      </c>
      <c r="E3" s="136"/>
      <c r="I3" s="138" t="s">
        <v>253</v>
      </c>
      <c r="J3" s="139"/>
      <c r="N3" s="17" t="str">
        <f>B3</f>
        <v/>
      </c>
      <c r="P3" s="135" t="s">
        <v>252</v>
      </c>
      <c r="Q3" s="136"/>
      <c r="U3" s="138" t="s">
        <v>253</v>
      </c>
      <c r="V3" s="139"/>
    </row>
    <row r="4" spans="2:23" s="5" customFormat="1" ht="22.5" customHeight="1" x14ac:dyDescent="0.15">
      <c r="B4" s="220" t="s">
        <v>9</v>
      </c>
      <c r="C4" s="221"/>
      <c r="D4" s="195" t="str">
        <f>佐世保登録名簿!D3</f>
        <v/>
      </c>
      <c r="E4" s="196" t="e">
        <f>VLOOKUP(学校番号,高校番号女,8,FALSE)</f>
        <v>#NAME?</v>
      </c>
      <c r="F4" s="197" t="e">
        <f>VLOOKUP(学校番号,高校番号女,8,FALSE)</f>
        <v>#NAME?</v>
      </c>
      <c r="G4" s="220" t="s">
        <v>0</v>
      </c>
      <c r="H4" s="221"/>
      <c r="I4" s="226">
        <f>佐世保登録名簿!J3</f>
        <v>0</v>
      </c>
      <c r="J4" s="227"/>
      <c r="K4" s="36" t="s">
        <v>1</v>
      </c>
      <c r="N4" s="220" t="s">
        <v>9</v>
      </c>
      <c r="O4" s="221"/>
      <c r="P4" s="195" t="str">
        <f>D4</f>
        <v/>
      </c>
      <c r="Q4" s="196" t="e">
        <f>VLOOKUP(学校番号,高校番号女,8,FALSE)</f>
        <v>#NAME?</v>
      </c>
      <c r="R4" s="197" t="e">
        <f>VLOOKUP(学校番号,高校番号女,8,FALSE)</f>
        <v>#NAME?</v>
      </c>
      <c r="S4" s="220" t="s">
        <v>0</v>
      </c>
      <c r="T4" s="221"/>
      <c r="U4" s="226">
        <f>IF(I4="","",I4)</f>
        <v>0</v>
      </c>
      <c r="V4" s="227"/>
      <c r="W4" s="36" t="s">
        <v>1</v>
      </c>
    </row>
    <row r="5" spans="2:23" s="5" customFormat="1" ht="22.5" customHeight="1" thickBot="1" x14ac:dyDescent="0.2">
      <c r="B5" s="222" t="s">
        <v>6</v>
      </c>
      <c r="C5" s="223"/>
      <c r="D5" s="218">
        <f>佐世保登録名簿!D5</f>
        <v>0</v>
      </c>
      <c r="E5" s="219"/>
      <c r="F5" s="35"/>
      <c r="G5" s="222" t="s">
        <v>67</v>
      </c>
      <c r="H5" s="223"/>
      <c r="I5" s="218" t="str">
        <f>IF(選抜!I5="","",選抜!I5)</f>
        <v/>
      </c>
      <c r="J5" s="219"/>
      <c r="K5" s="13"/>
      <c r="N5" s="222" t="s">
        <v>6</v>
      </c>
      <c r="O5" s="223"/>
      <c r="P5" s="224">
        <f>IF(D5="","",D5)</f>
        <v>0</v>
      </c>
      <c r="Q5" s="225"/>
      <c r="R5" s="35"/>
      <c r="S5" s="222" t="s">
        <v>67</v>
      </c>
      <c r="T5" s="223"/>
      <c r="U5" s="228" t="str">
        <f>IF(I5="","",I5)</f>
        <v/>
      </c>
      <c r="V5" s="229"/>
      <c r="W5" s="13"/>
    </row>
    <row r="6" spans="2:23" s="17" customFormat="1" ht="22.5" customHeight="1" thickBot="1" x14ac:dyDescent="0.2">
      <c r="B6" s="137" t="s">
        <v>81</v>
      </c>
      <c r="C6" s="134" t="s">
        <v>2</v>
      </c>
      <c r="D6" s="107" t="s">
        <v>75</v>
      </c>
      <c r="E6" s="113" t="s">
        <v>216</v>
      </c>
      <c r="F6" s="119" t="s">
        <v>3</v>
      </c>
      <c r="G6" s="140" t="s">
        <v>82</v>
      </c>
      <c r="H6" s="134" t="s">
        <v>2</v>
      </c>
      <c r="I6" s="107" t="s">
        <v>75</v>
      </c>
      <c r="J6" s="113" t="s">
        <v>216</v>
      </c>
      <c r="K6" s="119" t="s">
        <v>3</v>
      </c>
      <c r="N6" s="137" t="s">
        <v>81</v>
      </c>
      <c r="O6" s="118" t="s">
        <v>2</v>
      </c>
      <c r="P6" s="107" t="s">
        <v>75</v>
      </c>
      <c r="Q6" s="113" t="s">
        <v>216</v>
      </c>
      <c r="R6" s="119" t="s">
        <v>3</v>
      </c>
      <c r="S6" s="140" t="s">
        <v>82</v>
      </c>
      <c r="T6" s="118" t="s">
        <v>2</v>
      </c>
      <c r="U6" s="107" t="s">
        <v>75</v>
      </c>
      <c r="V6" s="113" t="s">
        <v>216</v>
      </c>
      <c r="W6" s="119" t="s">
        <v>3</v>
      </c>
    </row>
    <row r="7" spans="2:23" s="5" customFormat="1" ht="22.5" customHeight="1" x14ac:dyDescent="0.15">
      <c r="B7" s="21" t="s">
        <v>83</v>
      </c>
      <c r="C7" s="38"/>
      <c r="D7" s="109" t="str">
        <f t="shared" ref="D7:D26" si="0">IF(C7=0,"",VLOOKUP(C7,高校登録,2,FALSE))</f>
        <v/>
      </c>
      <c r="E7" s="109" t="str">
        <f t="shared" ref="E7:E26" si="1">IF(C7=0,"",VLOOKUP(C7,高校登録,4,FALSE))</f>
        <v/>
      </c>
      <c r="F7" s="19" t="str">
        <f t="shared" ref="F7:F26" si="2">IF(C7=0,"",VLOOKUP(C7,高校登録,7,FALSE))</f>
        <v/>
      </c>
      <c r="G7" s="21" t="s">
        <v>83</v>
      </c>
      <c r="H7" s="38"/>
      <c r="I7" s="109" t="str">
        <f t="shared" ref="I7:I26" si="3">IF(H7=0,"",VLOOKUP(H7,高校登録,2,FALSE))</f>
        <v/>
      </c>
      <c r="J7" s="109" t="str">
        <f t="shared" ref="J7:J26" si="4">IF(H7=0,"",VLOOKUP(H7,高校登録,4,FALSE))</f>
        <v/>
      </c>
      <c r="K7" s="19" t="str">
        <f t="shared" ref="K7:K26" si="5">IF(H7=0,"",VLOOKUP(H7,高校登録,7,FALSE))</f>
        <v/>
      </c>
      <c r="N7" s="20" t="s">
        <v>103</v>
      </c>
      <c r="O7" s="38"/>
      <c r="P7" s="109" t="str">
        <f t="shared" ref="P7:P26" si="6">IF(O7=0,"",VLOOKUP(O7,高校登録,2,FALSE))</f>
        <v/>
      </c>
      <c r="Q7" s="109" t="str">
        <f t="shared" ref="Q7:Q26" si="7">IF(O7=0,"",VLOOKUP(O7,高校登録,4,FALSE))</f>
        <v/>
      </c>
      <c r="R7" s="19" t="str">
        <f t="shared" ref="R7:R26" si="8">IF(O7=0,"",VLOOKUP(O7,高校登録,7,FALSE))</f>
        <v/>
      </c>
      <c r="S7" s="20" t="s">
        <v>103</v>
      </c>
      <c r="T7" s="38"/>
      <c r="U7" s="109" t="str">
        <f t="shared" ref="U7:U26" si="9">IF(T7=0,"",VLOOKUP(T7,高校登録,2,FALSE))</f>
        <v/>
      </c>
      <c r="V7" s="109" t="str">
        <f t="shared" ref="V7:V26" si="10">IF(T7=0,"",VLOOKUP(T7,高校登録,4,FALSE))</f>
        <v/>
      </c>
      <c r="W7" s="19" t="str">
        <f t="shared" ref="W7:W26" si="11">IF(T7=0,"",VLOOKUP(T7,高校登録,7,FALSE))</f>
        <v/>
      </c>
    </row>
    <row r="8" spans="2:23" s="5" customFormat="1" ht="22.5" customHeight="1" x14ac:dyDescent="0.15">
      <c r="B8" s="21" t="s">
        <v>84</v>
      </c>
      <c r="C8" s="38"/>
      <c r="D8" s="109" t="str">
        <f t="shared" si="0"/>
        <v/>
      </c>
      <c r="E8" s="109" t="str">
        <f t="shared" si="1"/>
        <v/>
      </c>
      <c r="F8" s="19" t="str">
        <f t="shared" si="2"/>
        <v/>
      </c>
      <c r="G8" s="21" t="s">
        <v>84</v>
      </c>
      <c r="H8" s="38"/>
      <c r="I8" s="109" t="str">
        <f t="shared" si="3"/>
        <v/>
      </c>
      <c r="J8" s="109" t="str">
        <f t="shared" si="4"/>
        <v/>
      </c>
      <c r="K8" s="19" t="str">
        <f t="shared" si="5"/>
        <v/>
      </c>
      <c r="N8" s="21" t="s">
        <v>104</v>
      </c>
      <c r="O8" s="38"/>
      <c r="P8" s="109" t="str">
        <f t="shared" si="6"/>
        <v/>
      </c>
      <c r="Q8" s="109" t="str">
        <f t="shared" si="7"/>
        <v/>
      </c>
      <c r="R8" s="19" t="str">
        <f t="shared" si="8"/>
        <v/>
      </c>
      <c r="S8" s="21" t="s">
        <v>104</v>
      </c>
      <c r="T8" s="38"/>
      <c r="U8" s="109" t="str">
        <f t="shared" si="9"/>
        <v/>
      </c>
      <c r="V8" s="109" t="str">
        <f t="shared" si="10"/>
        <v/>
      </c>
      <c r="W8" s="19" t="str">
        <f t="shared" si="11"/>
        <v/>
      </c>
    </row>
    <row r="9" spans="2:23" s="5" customFormat="1" ht="22.5" customHeight="1" x14ac:dyDescent="0.15">
      <c r="B9" s="20" t="s">
        <v>15</v>
      </c>
      <c r="C9" s="38"/>
      <c r="D9" s="109" t="str">
        <f t="shared" si="0"/>
        <v/>
      </c>
      <c r="E9" s="109" t="str">
        <f t="shared" si="1"/>
        <v/>
      </c>
      <c r="F9" s="19" t="str">
        <f t="shared" si="2"/>
        <v/>
      </c>
      <c r="G9" s="20" t="s">
        <v>15</v>
      </c>
      <c r="H9" s="38"/>
      <c r="I9" s="109" t="str">
        <f t="shared" si="3"/>
        <v/>
      </c>
      <c r="J9" s="109" t="str">
        <f t="shared" si="4"/>
        <v/>
      </c>
      <c r="K9" s="19" t="str">
        <f t="shared" si="5"/>
        <v/>
      </c>
      <c r="N9" s="20" t="s">
        <v>16</v>
      </c>
      <c r="O9" s="38"/>
      <c r="P9" s="109" t="str">
        <f t="shared" si="6"/>
        <v/>
      </c>
      <c r="Q9" s="109" t="str">
        <f t="shared" si="7"/>
        <v/>
      </c>
      <c r="R9" s="19" t="str">
        <f t="shared" si="8"/>
        <v/>
      </c>
      <c r="S9" s="20" t="s">
        <v>16</v>
      </c>
      <c r="T9" s="38"/>
      <c r="U9" s="109" t="str">
        <f t="shared" si="9"/>
        <v/>
      </c>
      <c r="V9" s="109" t="str">
        <f t="shared" si="10"/>
        <v/>
      </c>
      <c r="W9" s="19" t="str">
        <f t="shared" si="11"/>
        <v/>
      </c>
    </row>
    <row r="10" spans="2:23" s="5" customFormat="1" ht="22.5" customHeight="1" x14ac:dyDescent="0.15">
      <c r="B10" s="21" t="s">
        <v>17</v>
      </c>
      <c r="C10" s="38"/>
      <c r="D10" s="109" t="str">
        <f t="shared" si="0"/>
        <v/>
      </c>
      <c r="E10" s="109" t="str">
        <f t="shared" si="1"/>
        <v/>
      </c>
      <c r="F10" s="19" t="str">
        <f t="shared" si="2"/>
        <v/>
      </c>
      <c r="G10" s="21" t="s">
        <v>17</v>
      </c>
      <c r="H10" s="38"/>
      <c r="I10" s="109" t="str">
        <f t="shared" si="3"/>
        <v/>
      </c>
      <c r="J10" s="109" t="str">
        <f t="shared" si="4"/>
        <v/>
      </c>
      <c r="K10" s="19" t="str">
        <f t="shared" si="5"/>
        <v/>
      </c>
      <c r="N10" s="21" t="s">
        <v>18</v>
      </c>
      <c r="O10" s="38"/>
      <c r="P10" s="109" t="str">
        <f t="shared" si="6"/>
        <v/>
      </c>
      <c r="Q10" s="109" t="str">
        <f t="shared" si="7"/>
        <v/>
      </c>
      <c r="R10" s="19" t="str">
        <f t="shared" si="8"/>
        <v/>
      </c>
      <c r="S10" s="21" t="s">
        <v>18</v>
      </c>
      <c r="T10" s="38"/>
      <c r="U10" s="109" t="str">
        <f t="shared" si="9"/>
        <v/>
      </c>
      <c r="V10" s="109" t="str">
        <f t="shared" si="10"/>
        <v/>
      </c>
      <c r="W10" s="19" t="str">
        <f t="shared" si="11"/>
        <v/>
      </c>
    </row>
    <row r="11" spans="2:23" s="5" customFormat="1" ht="22.5" customHeight="1" x14ac:dyDescent="0.15">
      <c r="B11" s="20" t="s">
        <v>21</v>
      </c>
      <c r="C11" s="38"/>
      <c r="D11" s="109" t="str">
        <f t="shared" si="0"/>
        <v/>
      </c>
      <c r="E11" s="109" t="str">
        <f t="shared" si="1"/>
        <v/>
      </c>
      <c r="F11" s="19" t="str">
        <f t="shared" si="2"/>
        <v/>
      </c>
      <c r="G11" s="20" t="s">
        <v>21</v>
      </c>
      <c r="H11" s="38"/>
      <c r="I11" s="109" t="str">
        <f t="shared" si="3"/>
        <v/>
      </c>
      <c r="J11" s="109" t="str">
        <f t="shared" si="4"/>
        <v/>
      </c>
      <c r="K11" s="19" t="str">
        <f t="shared" si="5"/>
        <v/>
      </c>
      <c r="N11" s="20" t="s">
        <v>22</v>
      </c>
      <c r="O11" s="38"/>
      <c r="P11" s="109" t="str">
        <f t="shared" si="6"/>
        <v/>
      </c>
      <c r="Q11" s="109" t="str">
        <f t="shared" si="7"/>
        <v/>
      </c>
      <c r="R11" s="19" t="str">
        <f t="shared" si="8"/>
        <v/>
      </c>
      <c r="S11" s="20" t="s">
        <v>22</v>
      </c>
      <c r="T11" s="38"/>
      <c r="U11" s="109" t="str">
        <f t="shared" si="9"/>
        <v/>
      </c>
      <c r="V11" s="109" t="str">
        <f t="shared" si="10"/>
        <v/>
      </c>
      <c r="W11" s="19" t="str">
        <f t="shared" si="11"/>
        <v/>
      </c>
    </row>
    <row r="12" spans="2:23" s="5" customFormat="1" ht="22.5" customHeight="1" x14ac:dyDescent="0.15">
      <c r="B12" s="21" t="s">
        <v>23</v>
      </c>
      <c r="C12" s="38"/>
      <c r="D12" s="109" t="str">
        <f t="shared" si="0"/>
        <v/>
      </c>
      <c r="E12" s="109" t="str">
        <f t="shared" si="1"/>
        <v/>
      </c>
      <c r="F12" s="19" t="str">
        <f t="shared" si="2"/>
        <v/>
      </c>
      <c r="G12" s="21" t="s">
        <v>23</v>
      </c>
      <c r="H12" s="38"/>
      <c r="I12" s="109" t="str">
        <f t="shared" si="3"/>
        <v/>
      </c>
      <c r="J12" s="109" t="str">
        <f t="shared" si="4"/>
        <v/>
      </c>
      <c r="K12" s="19" t="str">
        <f t="shared" si="5"/>
        <v/>
      </c>
      <c r="N12" s="21" t="s">
        <v>24</v>
      </c>
      <c r="O12" s="38"/>
      <c r="P12" s="109" t="str">
        <f t="shared" si="6"/>
        <v/>
      </c>
      <c r="Q12" s="109" t="str">
        <f t="shared" si="7"/>
        <v/>
      </c>
      <c r="R12" s="19" t="str">
        <f t="shared" si="8"/>
        <v/>
      </c>
      <c r="S12" s="21" t="s">
        <v>24</v>
      </c>
      <c r="T12" s="38"/>
      <c r="U12" s="109" t="str">
        <f t="shared" si="9"/>
        <v/>
      </c>
      <c r="V12" s="109" t="str">
        <f t="shared" si="10"/>
        <v/>
      </c>
      <c r="W12" s="19" t="str">
        <f t="shared" si="11"/>
        <v/>
      </c>
    </row>
    <row r="13" spans="2:23" s="5" customFormat="1" ht="22.5" customHeight="1" x14ac:dyDescent="0.15">
      <c r="B13" s="20" t="s">
        <v>27</v>
      </c>
      <c r="C13" s="38"/>
      <c r="D13" s="109" t="str">
        <f t="shared" si="0"/>
        <v/>
      </c>
      <c r="E13" s="109" t="str">
        <f t="shared" si="1"/>
        <v/>
      </c>
      <c r="F13" s="19" t="str">
        <f t="shared" si="2"/>
        <v/>
      </c>
      <c r="G13" s="20" t="s">
        <v>27</v>
      </c>
      <c r="H13" s="38"/>
      <c r="I13" s="109" t="str">
        <f t="shared" si="3"/>
        <v/>
      </c>
      <c r="J13" s="109" t="str">
        <f t="shared" si="4"/>
        <v/>
      </c>
      <c r="K13" s="19" t="str">
        <f t="shared" si="5"/>
        <v/>
      </c>
      <c r="N13" s="20" t="s">
        <v>28</v>
      </c>
      <c r="O13" s="38"/>
      <c r="P13" s="109" t="str">
        <f t="shared" si="6"/>
        <v/>
      </c>
      <c r="Q13" s="109" t="str">
        <f t="shared" si="7"/>
        <v/>
      </c>
      <c r="R13" s="19" t="str">
        <f t="shared" si="8"/>
        <v/>
      </c>
      <c r="S13" s="20" t="s">
        <v>28</v>
      </c>
      <c r="T13" s="38"/>
      <c r="U13" s="109" t="str">
        <f t="shared" si="9"/>
        <v/>
      </c>
      <c r="V13" s="109" t="str">
        <f t="shared" si="10"/>
        <v/>
      </c>
      <c r="W13" s="19" t="str">
        <f t="shared" si="11"/>
        <v/>
      </c>
    </row>
    <row r="14" spans="2:23" s="5" customFormat="1" ht="22.5" customHeight="1" x14ac:dyDescent="0.15">
      <c r="B14" s="21" t="s">
        <v>29</v>
      </c>
      <c r="C14" s="38"/>
      <c r="D14" s="109" t="str">
        <f t="shared" si="0"/>
        <v/>
      </c>
      <c r="E14" s="109" t="str">
        <f t="shared" si="1"/>
        <v/>
      </c>
      <c r="F14" s="19" t="str">
        <f t="shared" si="2"/>
        <v/>
      </c>
      <c r="G14" s="21" t="s">
        <v>29</v>
      </c>
      <c r="H14" s="38"/>
      <c r="I14" s="109" t="str">
        <f t="shared" si="3"/>
        <v/>
      </c>
      <c r="J14" s="109" t="str">
        <f t="shared" si="4"/>
        <v/>
      </c>
      <c r="K14" s="19" t="str">
        <f t="shared" si="5"/>
        <v/>
      </c>
      <c r="N14" s="21" t="s">
        <v>30</v>
      </c>
      <c r="O14" s="38"/>
      <c r="P14" s="109" t="str">
        <f t="shared" si="6"/>
        <v/>
      </c>
      <c r="Q14" s="109" t="str">
        <f t="shared" si="7"/>
        <v/>
      </c>
      <c r="R14" s="19" t="str">
        <f t="shared" si="8"/>
        <v/>
      </c>
      <c r="S14" s="21" t="s">
        <v>30</v>
      </c>
      <c r="T14" s="38"/>
      <c r="U14" s="109" t="str">
        <f t="shared" si="9"/>
        <v/>
      </c>
      <c r="V14" s="109" t="str">
        <f t="shared" si="10"/>
        <v/>
      </c>
      <c r="W14" s="19" t="str">
        <f t="shared" si="11"/>
        <v/>
      </c>
    </row>
    <row r="15" spans="2:23" s="5" customFormat="1" ht="22.5" customHeight="1" x14ac:dyDescent="0.15">
      <c r="B15" s="20" t="s">
        <v>33</v>
      </c>
      <c r="C15" s="38"/>
      <c r="D15" s="109" t="str">
        <f t="shared" si="0"/>
        <v/>
      </c>
      <c r="E15" s="109" t="str">
        <f t="shared" si="1"/>
        <v/>
      </c>
      <c r="F15" s="19" t="str">
        <f t="shared" si="2"/>
        <v/>
      </c>
      <c r="G15" s="20" t="s">
        <v>33</v>
      </c>
      <c r="H15" s="38"/>
      <c r="I15" s="109" t="str">
        <f t="shared" si="3"/>
        <v/>
      </c>
      <c r="J15" s="109" t="str">
        <f t="shared" si="4"/>
        <v/>
      </c>
      <c r="K15" s="19" t="str">
        <f t="shared" si="5"/>
        <v/>
      </c>
      <c r="N15" s="20" t="s">
        <v>34</v>
      </c>
      <c r="O15" s="38"/>
      <c r="P15" s="109" t="str">
        <f t="shared" si="6"/>
        <v/>
      </c>
      <c r="Q15" s="109" t="str">
        <f t="shared" si="7"/>
        <v/>
      </c>
      <c r="R15" s="19" t="str">
        <f t="shared" si="8"/>
        <v/>
      </c>
      <c r="S15" s="20" t="s">
        <v>34</v>
      </c>
      <c r="T15" s="38"/>
      <c r="U15" s="109" t="str">
        <f t="shared" si="9"/>
        <v/>
      </c>
      <c r="V15" s="109" t="str">
        <f t="shared" si="10"/>
        <v/>
      </c>
      <c r="W15" s="19" t="str">
        <f t="shared" si="11"/>
        <v/>
      </c>
    </row>
    <row r="16" spans="2:23" s="5" customFormat="1" ht="22.5" customHeight="1" x14ac:dyDescent="0.15">
      <c r="B16" s="21" t="s">
        <v>35</v>
      </c>
      <c r="C16" s="38"/>
      <c r="D16" s="109" t="str">
        <f t="shared" si="0"/>
        <v/>
      </c>
      <c r="E16" s="109" t="str">
        <f t="shared" si="1"/>
        <v/>
      </c>
      <c r="F16" s="19" t="str">
        <f t="shared" si="2"/>
        <v/>
      </c>
      <c r="G16" s="21" t="s">
        <v>35</v>
      </c>
      <c r="H16" s="38"/>
      <c r="I16" s="109" t="str">
        <f t="shared" si="3"/>
        <v/>
      </c>
      <c r="J16" s="109" t="str">
        <f t="shared" si="4"/>
        <v/>
      </c>
      <c r="K16" s="19" t="str">
        <f t="shared" si="5"/>
        <v/>
      </c>
      <c r="N16" s="21" t="s">
        <v>36</v>
      </c>
      <c r="O16" s="38"/>
      <c r="P16" s="109" t="str">
        <f t="shared" si="6"/>
        <v/>
      </c>
      <c r="Q16" s="109" t="str">
        <f t="shared" si="7"/>
        <v/>
      </c>
      <c r="R16" s="19" t="str">
        <f t="shared" si="8"/>
        <v/>
      </c>
      <c r="S16" s="21" t="s">
        <v>36</v>
      </c>
      <c r="T16" s="38"/>
      <c r="U16" s="109" t="str">
        <f t="shared" si="9"/>
        <v/>
      </c>
      <c r="V16" s="109" t="str">
        <f t="shared" si="10"/>
        <v/>
      </c>
      <c r="W16" s="19" t="str">
        <f t="shared" si="11"/>
        <v/>
      </c>
    </row>
    <row r="17" spans="1:23" s="5" customFormat="1" ht="22.5" customHeight="1" x14ac:dyDescent="0.15">
      <c r="B17" s="20" t="s">
        <v>39</v>
      </c>
      <c r="C17" s="38"/>
      <c r="D17" s="109" t="str">
        <f t="shared" si="0"/>
        <v/>
      </c>
      <c r="E17" s="109" t="str">
        <f t="shared" si="1"/>
        <v/>
      </c>
      <c r="F17" s="19" t="str">
        <f t="shared" si="2"/>
        <v/>
      </c>
      <c r="G17" s="20" t="s">
        <v>39</v>
      </c>
      <c r="H17" s="38"/>
      <c r="I17" s="109" t="str">
        <f t="shared" si="3"/>
        <v/>
      </c>
      <c r="J17" s="109" t="str">
        <f t="shared" si="4"/>
        <v/>
      </c>
      <c r="K17" s="19" t="str">
        <f t="shared" si="5"/>
        <v/>
      </c>
      <c r="N17" s="20" t="s">
        <v>40</v>
      </c>
      <c r="O17" s="38"/>
      <c r="P17" s="109" t="str">
        <f t="shared" si="6"/>
        <v/>
      </c>
      <c r="Q17" s="109" t="str">
        <f t="shared" si="7"/>
        <v/>
      </c>
      <c r="R17" s="19" t="str">
        <f t="shared" si="8"/>
        <v/>
      </c>
      <c r="S17" s="20" t="s">
        <v>40</v>
      </c>
      <c r="T17" s="38"/>
      <c r="U17" s="109" t="str">
        <f t="shared" si="9"/>
        <v/>
      </c>
      <c r="V17" s="109" t="str">
        <f t="shared" si="10"/>
        <v/>
      </c>
      <c r="W17" s="19" t="str">
        <f t="shared" si="11"/>
        <v/>
      </c>
    </row>
    <row r="18" spans="1:23" s="5" customFormat="1" ht="22.5" customHeight="1" x14ac:dyDescent="0.15">
      <c r="B18" s="21" t="s">
        <v>41</v>
      </c>
      <c r="C18" s="38"/>
      <c r="D18" s="109" t="str">
        <f t="shared" si="0"/>
        <v/>
      </c>
      <c r="E18" s="109" t="str">
        <f t="shared" si="1"/>
        <v/>
      </c>
      <c r="F18" s="19" t="str">
        <f t="shared" si="2"/>
        <v/>
      </c>
      <c r="G18" s="21" t="s">
        <v>41</v>
      </c>
      <c r="H18" s="38"/>
      <c r="I18" s="109" t="str">
        <f t="shared" si="3"/>
        <v/>
      </c>
      <c r="J18" s="109" t="str">
        <f t="shared" si="4"/>
        <v/>
      </c>
      <c r="K18" s="19" t="str">
        <f t="shared" si="5"/>
        <v/>
      </c>
      <c r="N18" s="21" t="s">
        <v>42</v>
      </c>
      <c r="O18" s="38"/>
      <c r="P18" s="109" t="str">
        <f t="shared" si="6"/>
        <v/>
      </c>
      <c r="Q18" s="109" t="str">
        <f t="shared" si="7"/>
        <v/>
      </c>
      <c r="R18" s="19" t="str">
        <f t="shared" si="8"/>
        <v/>
      </c>
      <c r="S18" s="21" t="s">
        <v>42</v>
      </c>
      <c r="T18" s="38"/>
      <c r="U18" s="109" t="str">
        <f t="shared" si="9"/>
        <v/>
      </c>
      <c r="V18" s="109" t="str">
        <f t="shared" si="10"/>
        <v/>
      </c>
      <c r="W18" s="19" t="str">
        <f t="shared" si="11"/>
        <v/>
      </c>
    </row>
    <row r="19" spans="1:23" s="5" customFormat="1" ht="22.5" customHeight="1" x14ac:dyDescent="0.15">
      <c r="B19" s="20" t="s">
        <v>45</v>
      </c>
      <c r="C19" s="38"/>
      <c r="D19" s="109" t="str">
        <f t="shared" si="0"/>
        <v/>
      </c>
      <c r="E19" s="109" t="str">
        <f t="shared" si="1"/>
        <v/>
      </c>
      <c r="F19" s="19" t="str">
        <f t="shared" si="2"/>
        <v/>
      </c>
      <c r="G19" s="20" t="s">
        <v>45</v>
      </c>
      <c r="H19" s="38"/>
      <c r="I19" s="109" t="str">
        <f t="shared" si="3"/>
        <v/>
      </c>
      <c r="J19" s="109" t="str">
        <f t="shared" si="4"/>
        <v/>
      </c>
      <c r="K19" s="19" t="str">
        <f t="shared" si="5"/>
        <v/>
      </c>
      <c r="N19" s="20" t="s">
        <v>46</v>
      </c>
      <c r="O19" s="38"/>
      <c r="P19" s="109" t="str">
        <f t="shared" si="6"/>
        <v/>
      </c>
      <c r="Q19" s="109" t="str">
        <f t="shared" si="7"/>
        <v/>
      </c>
      <c r="R19" s="19" t="str">
        <f t="shared" si="8"/>
        <v/>
      </c>
      <c r="S19" s="20" t="s">
        <v>46</v>
      </c>
      <c r="T19" s="38"/>
      <c r="U19" s="109" t="str">
        <f t="shared" si="9"/>
        <v/>
      </c>
      <c r="V19" s="109" t="str">
        <f t="shared" si="10"/>
        <v/>
      </c>
      <c r="W19" s="19" t="str">
        <f t="shared" si="11"/>
        <v/>
      </c>
    </row>
    <row r="20" spans="1:23" s="5" customFormat="1" ht="22.5" customHeight="1" x14ac:dyDescent="0.15">
      <c r="B20" s="21" t="s">
        <v>47</v>
      </c>
      <c r="C20" s="38"/>
      <c r="D20" s="109" t="str">
        <f t="shared" si="0"/>
        <v/>
      </c>
      <c r="E20" s="109" t="str">
        <f t="shared" si="1"/>
        <v/>
      </c>
      <c r="F20" s="19" t="str">
        <f t="shared" si="2"/>
        <v/>
      </c>
      <c r="G20" s="21" t="s">
        <v>47</v>
      </c>
      <c r="H20" s="38"/>
      <c r="I20" s="109" t="str">
        <f t="shared" si="3"/>
        <v/>
      </c>
      <c r="J20" s="109" t="str">
        <f t="shared" si="4"/>
        <v/>
      </c>
      <c r="K20" s="19" t="str">
        <f t="shared" si="5"/>
        <v/>
      </c>
      <c r="N20" s="21" t="s">
        <v>48</v>
      </c>
      <c r="O20" s="38"/>
      <c r="P20" s="109" t="str">
        <f t="shared" si="6"/>
        <v/>
      </c>
      <c r="Q20" s="109" t="str">
        <f t="shared" si="7"/>
        <v/>
      </c>
      <c r="R20" s="19" t="str">
        <f t="shared" si="8"/>
        <v/>
      </c>
      <c r="S20" s="21" t="s">
        <v>48</v>
      </c>
      <c r="T20" s="38"/>
      <c r="U20" s="109" t="str">
        <f t="shared" si="9"/>
        <v/>
      </c>
      <c r="V20" s="109" t="str">
        <f t="shared" si="10"/>
        <v/>
      </c>
      <c r="W20" s="19" t="str">
        <f t="shared" si="11"/>
        <v/>
      </c>
    </row>
    <row r="21" spans="1:23" s="5" customFormat="1" ht="22.5" customHeight="1" x14ac:dyDescent="0.15">
      <c r="B21" s="20" t="s">
        <v>51</v>
      </c>
      <c r="C21" s="38"/>
      <c r="D21" s="109" t="str">
        <f t="shared" si="0"/>
        <v/>
      </c>
      <c r="E21" s="109" t="str">
        <f t="shared" si="1"/>
        <v/>
      </c>
      <c r="F21" s="19" t="str">
        <f t="shared" si="2"/>
        <v/>
      </c>
      <c r="G21" s="20" t="s">
        <v>51</v>
      </c>
      <c r="H21" s="38"/>
      <c r="I21" s="109" t="str">
        <f t="shared" si="3"/>
        <v/>
      </c>
      <c r="J21" s="109" t="str">
        <f t="shared" si="4"/>
        <v/>
      </c>
      <c r="K21" s="19" t="str">
        <f t="shared" si="5"/>
        <v/>
      </c>
      <c r="N21" s="20" t="s">
        <v>52</v>
      </c>
      <c r="O21" s="38"/>
      <c r="P21" s="109" t="str">
        <f t="shared" si="6"/>
        <v/>
      </c>
      <c r="Q21" s="109" t="str">
        <f t="shared" si="7"/>
        <v/>
      </c>
      <c r="R21" s="19" t="str">
        <f t="shared" si="8"/>
        <v/>
      </c>
      <c r="S21" s="20" t="s">
        <v>52</v>
      </c>
      <c r="T21" s="38"/>
      <c r="U21" s="109" t="str">
        <f t="shared" si="9"/>
        <v/>
      </c>
      <c r="V21" s="109" t="str">
        <f t="shared" si="10"/>
        <v/>
      </c>
      <c r="W21" s="19" t="str">
        <f t="shared" si="11"/>
        <v/>
      </c>
    </row>
    <row r="22" spans="1:23" s="5" customFormat="1" ht="22.5" customHeight="1" x14ac:dyDescent="0.15">
      <c r="B22" s="21" t="s">
        <v>53</v>
      </c>
      <c r="C22" s="38"/>
      <c r="D22" s="109" t="str">
        <f t="shared" si="0"/>
        <v/>
      </c>
      <c r="E22" s="109" t="str">
        <f t="shared" si="1"/>
        <v/>
      </c>
      <c r="F22" s="19" t="str">
        <f t="shared" si="2"/>
        <v/>
      </c>
      <c r="G22" s="21" t="s">
        <v>53</v>
      </c>
      <c r="H22" s="38"/>
      <c r="I22" s="109" t="str">
        <f t="shared" si="3"/>
        <v/>
      </c>
      <c r="J22" s="109" t="str">
        <f t="shared" si="4"/>
        <v/>
      </c>
      <c r="K22" s="19" t="str">
        <f t="shared" si="5"/>
        <v/>
      </c>
      <c r="N22" s="21" t="s">
        <v>54</v>
      </c>
      <c r="O22" s="38"/>
      <c r="P22" s="109" t="str">
        <f t="shared" si="6"/>
        <v/>
      </c>
      <c r="Q22" s="109" t="str">
        <f t="shared" si="7"/>
        <v/>
      </c>
      <c r="R22" s="19" t="str">
        <f t="shared" si="8"/>
        <v/>
      </c>
      <c r="S22" s="21" t="s">
        <v>54</v>
      </c>
      <c r="T22" s="38"/>
      <c r="U22" s="109" t="str">
        <f t="shared" si="9"/>
        <v/>
      </c>
      <c r="V22" s="109" t="str">
        <f t="shared" si="10"/>
        <v/>
      </c>
      <c r="W22" s="19" t="str">
        <f t="shared" si="11"/>
        <v/>
      </c>
    </row>
    <row r="23" spans="1:23" s="5" customFormat="1" ht="22.5" customHeight="1" x14ac:dyDescent="0.15">
      <c r="B23" s="20" t="s">
        <v>57</v>
      </c>
      <c r="C23" s="38"/>
      <c r="D23" s="109" t="str">
        <f t="shared" si="0"/>
        <v/>
      </c>
      <c r="E23" s="109" t="str">
        <f t="shared" si="1"/>
        <v/>
      </c>
      <c r="F23" s="19" t="str">
        <f t="shared" si="2"/>
        <v/>
      </c>
      <c r="G23" s="20" t="s">
        <v>57</v>
      </c>
      <c r="H23" s="38"/>
      <c r="I23" s="109" t="str">
        <f t="shared" si="3"/>
        <v/>
      </c>
      <c r="J23" s="109" t="str">
        <f t="shared" si="4"/>
        <v/>
      </c>
      <c r="K23" s="19" t="str">
        <f t="shared" si="5"/>
        <v/>
      </c>
      <c r="N23" s="20" t="s">
        <v>58</v>
      </c>
      <c r="O23" s="38"/>
      <c r="P23" s="109" t="str">
        <f t="shared" si="6"/>
        <v/>
      </c>
      <c r="Q23" s="109" t="str">
        <f t="shared" si="7"/>
        <v/>
      </c>
      <c r="R23" s="19" t="str">
        <f t="shared" si="8"/>
        <v/>
      </c>
      <c r="S23" s="20" t="s">
        <v>58</v>
      </c>
      <c r="T23" s="38"/>
      <c r="U23" s="109" t="str">
        <f t="shared" si="9"/>
        <v/>
      </c>
      <c r="V23" s="109" t="str">
        <f t="shared" si="10"/>
        <v/>
      </c>
      <c r="W23" s="19" t="str">
        <f t="shared" si="11"/>
        <v/>
      </c>
    </row>
    <row r="24" spans="1:23" s="5" customFormat="1" ht="22.5" customHeight="1" x14ac:dyDescent="0.15">
      <c r="B24" s="21" t="s">
        <v>59</v>
      </c>
      <c r="C24" s="38"/>
      <c r="D24" s="109" t="str">
        <f t="shared" si="0"/>
        <v/>
      </c>
      <c r="E24" s="109" t="str">
        <f t="shared" si="1"/>
        <v/>
      </c>
      <c r="F24" s="19" t="str">
        <f t="shared" si="2"/>
        <v/>
      </c>
      <c r="G24" s="21" t="s">
        <v>59</v>
      </c>
      <c r="H24" s="38"/>
      <c r="I24" s="109" t="str">
        <f t="shared" si="3"/>
        <v/>
      </c>
      <c r="J24" s="109" t="str">
        <f t="shared" si="4"/>
        <v/>
      </c>
      <c r="K24" s="19" t="str">
        <f t="shared" si="5"/>
        <v/>
      </c>
      <c r="N24" s="21" t="s">
        <v>60</v>
      </c>
      <c r="O24" s="38"/>
      <c r="P24" s="109" t="str">
        <f t="shared" si="6"/>
        <v/>
      </c>
      <c r="Q24" s="109" t="str">
        <f t="shared" si="7"/>
        <v/>
      </c>
      <c r="R24" s="19" t="str">
        <f t="shared" si="8"/>
        <v/>
      </c>
      <c r="S24" s="21" t="s">
        <v>60</v>
      </c>
      <c r="T24" s="38"/>
      <c r="U24" s="109" t="str">
        <f t="shared" si="9"/>
        <v/>
      </c>
      <c r="V24" s="109" t="str">
        <f t="shared" si="10"/>
        <v/>
      </c>
      <c r="W24" s="19" t="str">
        <f t="shared" si="11"/>
        <v/>
      </c>
    </row>
    <row r="25" spans="1:23" s="5" customFormat="1" ht="22.5" customHeight="1" x14ac:dyDescent="0.15">
      <c r="B25" s="20" t="s">
        <v>63</v>
      </c>
      <c r="C25" s="38"/>
      <c r="D25" s="109" t="str">
        <f t="shared" si="0"/>
        <v/>
      </c>
      <c r="E25" s="109" t="str">
        <f t="shared" si="1"/>
        <v/>
      </c>
      <c r="F25" s="19" t="str">
        <f t="shared" si="2"/>
        <v/>
      </c>
      <c r="G25" s="20" t="s">
        <v>63</v>
      </c>
      <c r="H25" s="38"/>
      <c r="I25" s="109" t="str">
        <f t="shared" si="3"/>
        <v/>
      </c>
      <c r="J25" s="109" t="str">
        <f t="shared" si="4"/>
        <v/>
      </c>
      <c r="K25" s="19" t="str">
        <f t="shared" si="5"/>
        <v/>
      </c>
      <c r="N25" s="20" t="s">
        <v>64</v>
      </c>
      <c r="O25" s="38"/>
      <c r="P25" s="109" t="str">
        <f t="shared" si="6"/>
        <v/>
      </c>
      <c r="Q25" s="109" t="str">
        <f t="shared" si="7"/>
        <v/>
      </c>
      <c r="R25" s="19" t="str">
        <f t="shared" si="8"/>
        <v/>
      </c>
      <c r="S25" s="20" t="s">
        <v>64</v>
      </c>
      <c r="T25" s="38"/>
      <c r="U25" s="109" t="str">
        <f t="shared" si="9"/>
        <v/>
      </c>
      <c r="V25" s="109" t="str">
        <f t="shared" si="10"/>
        <v/>
      </c>
      <c r="W25" s="19" t="str">
        <f t="shared" si="11"/>
        <v/>
      </c>
    </row>
    <row r="26" spans="1:23" s="5" customFormat="1" ht="22.5" customHeight="1" thickBot="1" x14ac:dyDescent="0.2">
      <c r="B26" s="23" t="s">
        <v>65</v>
      </c>
      <c r="C26" s="39"/>
      <c r="D26" s="111" t="str">
        <f t="shared" si="0"/>
        <v/>
      </c>
      <c r="E26" s="111" t="str">
        <f t="shared" si="1"/>
        <v/>
      </c>
      <c r="F26" s="22" t="str">
        <f t="shared" si="2"/>
        <v/>
      </c>
      <c r="G26" s="23" t="s">
        <v>65</v>
      </c>
      <c r="H26" s="39"/>
      <c r="I26" s="111" t="str">
        <f t="shared" si="3"/>
        <v/>
      </c>
      <c r="J26" s="111" t="str">
        <f t="shared" si="4"/>
        <v/>
      </c>
      <c r="K26" s="22" t="str">
        <f t="shared" si="5"/>
        <v/>
      </c>
      <c r="N26" s="23" t="s">
        <v>66</v>
      </c>
      <c r="O26" s="39"/>
      <c r="P26" s="111" t="str">
        <f t="shared" si="6"/>
        <v/>
      </c>
      <c r="Q26" s="111" t="str">
        <f t="shared" si="7"/>
        <v/>
      </c>
      <c r="R26" s="22" t="str">
        <f t="shared" si="8"/>
        <v/>
      </c>
      <c r="S26" s="23" t="s">
        <v>66</v>
      </c>
      <c r="T26" s="39"/>
      <c r="U26" s="111" t="str">
        <f t="shared" si="9"/>
        <v/>
      </c>
      <c r="V26" s="111" t="str">
        <f t="shared" si="10"/>
        <v/>
      </c>
      <c r="W26" s="22" t="str">
        <f t="shared" si="11"/>
        <v/>
      </c>
    </row>
    <row r="27" spans="1:23" s="5" customFormat="1" ht="22.5" customHeight="1" x14ac:dyDescent="0.15">
      <c r="B27" s="5" t="s">
        <v>193</v>
      </c>
      <c r="D27" s="10"/>
      <c r="E27" s="11"/>
      <c r="I27" s="10"/>
      <c r="J27" s="11"/>
      <c r="N27" s="5" t="s">
        <v>193</v>
      </c>
      <c r="P27" s="10"/>
      <c r="Q27" s="11"/>
      <c r="U27" s="10"/>
      <c r="V27" s="11"/>
    </row>
    <row r="28" spans="1:23" s="5" customFormat="1" ht="22.5" customHeight="1" x14ac:dyDescent="0.15">
      <c r="D28" s="10"/>
      <c r="E28" s="11"/>
      <c r="I28" s="10"/>
      <c r="J28" s="11"/>
      <c r="P28" s="10"/>
      <c r="Q28" s="11"/>
      <c r="U28" s="10"/>
      <c r="V28" s="11"/>
    </row>
    <row r="29" spans="1:23" s="5" customFormat="1" ht="22.5" customHeight="1" x14ac:dyDescent="0.15">
      <c r="A29" s="33" t="s">
        <v>135</v>
      </c>
      <c r="B29" s="33"/>
      <c r="C29" s="33"/>
      <c r="D29" s="215" t="str">
        <f>IF(佐世保登録名簿!F4="","",佐世保登録名簿!F4)</f>
        <v/>
      </c>
      <c r="E29" s="215"/>
      <c r="F29" s="215"/>
      <c r="H29" s="45" t="s">
        <v>136</v>
      </c>
      <c r="I29" s="33"/>
      <c r="J29" s="231">
        <f>佐世保登録名簿!G5</f>
        <v>0</v>
      </c>
      <c r="K29" s="231"/>
      <c r="M29" s="33" t="s">
        <v>135</v>
      </c>
      <c r="N29" s="33"/>
      <c r="O29" s="33"/>
      <c r="P29" s="215" t="str">
        <f>IF(D29="","",D29)</f>
        <v/>
      </c>
      <c r="Q29" s="215"/>
      <c r="R29" s="215"/>
      <c r="T29" s="45" t="str">
        <f>H29</f>
        <v>緊急連絡先 ：</v>
      </c>
      <c r="U29" s="33"/>
      <c r="V29" s="214">
        <f>IF(J29="","",J29)</f>
        <v>0</v>
      </c>
      <c r="W29" s="214"/>
    </row>
    <row r="30" spans="1:23" s="5" customFormat="1" ht="22.5" customHeight="1" x14ac:dyDescent="0.15">
      <c r="D30" s="10"/>
      <c r="E30" s="11"/>
      <c r="I30" s="10"/>
      <c r="J30" s="11"/>
      <c r="P30" s="10"/>
      <c r="Q30" s="11"/>
      <c r="U30" s="10"/>
      <c r="V30" s="11"/>
    </row>
    <row r="31" spans="1:23" s="5" customFormat="1" ht="22.5" customHeight="1" x14ac:dyDescent="0.15">
      <c r="A31" s="212" t="s">
        <v>70</v>
      </c>
      <c r="B31" s="212"/>
      <c r="D31" s="10"/>
      <c r="E31" s="11"/>
      <c r="I31" s="10"/>
      <c r="J31" s="11"/>
      <c r="M31" s="212" t="s">
        <v>70</v>
      </c>
      <c r="N31" s="212"/>
      <c r="P31" s="10"/>
      <c r="Q31" s="11"/>
      <c r="U31" s="10"/>
      <c r="V31" s="11"/>
    </row>
    <row r="32" spans="1:23" s="5" customFormat="1" ht="22.5" customHeight="1" x14ac:dyDescent="0.15">
      <c r="B32" s="216" t="s">
        <v>251</v>
      </c>
      <c r="C32" s="216"/>
      <c r="D32" s="24">
        <f>IF(SUM(C7:C26,H7:H26)=0,0,COUNTA(C7:C26,H7:H26))</f>
        <v>0</v>
      </c>
      <c r="E32" s="10" t="s">
        <v>170</v>
      </c>
      <c r="F32" s="212" t="str">
        <f>IF(D32=0,"",D32*1000)</f>
        <v/>
      </c>
      <c r="G32" s="212"/>
      <c r="H32" s="5" t="s">
        <v>71</v>
      </c>
      <c r="I32" s="17">
        <v>1</v>
      </c>
      <c r="J32" s="5" t="s">
        <v>127</v>
      </c>
      <c r="M32" s="10"/>
      <c r="N32" s="216" t="s">
        <v>251</v>
      </c>
      <c r="O32" s="216"/>
      <c r="P32" s="24">
        <f>IF(SUM(O7:O26,T7:T26)=0,0,COUNTA(O7:O26,T7:T26))</f>
        <v>0</v>
      </c>
      <c r="Q32" s="10" t="s">
        <v>170</v>
      </c>
      <c r="R32" s="212" t="str">
        <f>IF(P32=0,"",P32*1000)</f>
        <v/>
      </c>
      <c r="S32" s="212"/>
      <c r="T32" s="5" t="s">
        <v>71</v>
      </c>
      <c r="U32" s="17">
        <v>2</v>
      </c>
      <c r="V32" s="5" t="s">
        <v>127</v>
      </c>
    </row>
    <row r="33" spans="2:21" s="5" customFormat="1" ht="22.5" customHeight="1" x14ac:dyDescent="0.15">
      <c r="C33" s="10"/>
      <c r="D33" s="11"/>
      <c r="H33" s="10"/>
      <c r="I33" s="11"/>
      <c r="O33" s="10"/>
      <c r="P33" s="11"/>
      <c r="T33" s="10"/>
      <c r="U33" s="11"/>
    </row>
    <row r="34" spans="2:21" s="5" customFormat="1" ht="22.5" customHeight="1" x14ac:dyDescent="0.15">
      <c r="B34" s="216" t="s">
        <v>251</v>
      </c>
      <c r="C34" s="216"/>
      <c r="D34" s="24">
        <f>IF(SUM(O7:O26,T7:T26)=0,0,COUNTA(O7:O26,T7:T26))</f>
        <v>0</v>
      </c>
      <c r="E34" s="10" t="s">
        <v>170</v>
      </c>
      <c r="F34" s="212" t="str">
        <f>R32</f>
        <v/>
      </c>
      <c r="G34" s="212"/>
      <c r="H34" s="5" t="str">
        <f>T32</f>
        <v>円</v>
      </c>
      <c r="I34" s="17">
        <f>U32</f>
        <v>2</v>
      </c>
      <c r="J34" s="5" t="str">
        <f>V32</f>
        <v>ページ</v>
      </c>
    </row>
    <row r="35" spans="2:21" s="5" customFormat="1" ht="22.5" customHeight="1" x14ac:dyDescent="0.15">
      <c r="C35" s="10"/>
      <c r="D35" s="11"/>
      <c r="H35" s="10"/>
      <c r="I35" s="11"/>
    </row>
    <row r="36" spans="2:21" s="5" customFormat="1" ht="22.5" customHeight="1" x14ac:dyDescent="0.15">
      <c r="C36" s="10"/>
      <c r="D36" s="11"/>
      <c r="E36" s="10" t="s">
        <v>10</v>
      </c>
      <c r="F36" s="212" t="str">
        <f>IF(SUM(F32,F34)=0,"",SUM(F32,F34))</f>
        <v/>
      </c>
      <c r="G36" s="212"/>
      <c r="H36" s="5" t="s">
        <v>71</v>
      </c>
      <c r="I36" s="213"/>
      <c r="J36" s="213"/>
      <c r="K36" s="213"/>
    </row>
  </sheetData>
  <sheetProtection sheet="1" formatCells="0" selectLockedCells="1"/>
  <protectedRanges>
    <protectedRange sqref="P32 D32" name="範囲12"/>
    <protectedRange sqref="I5:J5" name="範囲5"/>
    <protectedRange sqref="C3" name="範囲1"/>
    <protectedRange sqref="E29" name="範囲10_1_2"/>
    <protectedRange sqref="D5:E5" name="範囲5_1"/>
    <protectedRange sqref="B3" name="範囲1_1"/>
    <protectedRange sqref="C7:C26" name="範囲8_1"/>
    <protectedRange sqref="H7:H26" name="範囲8_2"/>
    <protectedRange sqref="O7:O26" name="範囲8_3"/>
    <protectedRange sqref="T7:T26" name="範囲8_4"/>
  </protectedRanges>
  <mergeCells count="32">
    <mergeCell ref="F36:G36"/>
    <mergeCell ref="I36:K36"/>
    <mergeCell ref="S4:T4"/>
    <mergeCell ref="N5:O5"/>
    <mergeCell ref="S5:T5"/>
    <mergeCell ref="P4:R4"/>
    <mergeCell ref="N4:O4"/>
    <mergeCell ref="I4:J4"/>
    <mergeCell ref="G4:H4"/>
    <mergeCell ref="G5:H5"/>
    <mergeCell ref="D4:F4"/>
    <mergeCell ref="V29:W29"/>
    <mergeCell ref="A31:B31"/>
    <mergeCell ref="M31:N31"/>
    <mergeCell ref="F32:G32"/>
    <mergeCell ref="F34:G34"/>
    <mergeCell ref="R32:S32"/>
    <mergeCell ref="N32:O32"/>
    <mergeCell ref="B34:C34"/>
    <mergeCell ref="B32:C32"/>
    <mergeCell ref="D29:F29"/>
    <mergeCell ref="J29:K29"/>
    <mergeCell ref="P29:R29"/>
    <mergeCell ref="U4:V4"/>
    <mergeCell ref="D5:E5"/>
    <mergeCell ref="P5:Q5"/>
    <mergeCell ref="I5:J5"/>
    <mergeCell ref="C1:J1"/>
    <mergeCell ref="O1:V1"/>
    <mergeCell ref="B4:C4"/>
    <mergeCell ref="B5:C5"/>
    <mergeCell ref="U5:V5"/>
  </mergeCells>
  <phoneticPr fontId="2"/>
  <dataValidations count="1">
    <dataValidation imeMode="hiragana" allowBlank="1" showInputMessage="1" showErrorMessage="1" sqref="D4:D5 P4 I4:I5" xr:uid="{00000000-0002-0000-0400-000000000000}"/>
  </dataValidations>
  <printOptions horizontalCentered="1" verticalCentered="1"/>
  <pageMargins left="0.39370078740157483" right="0.39370078740157483" top="0.39370078740157483" bottom="0.39370078740157483" header="0" footer="0"/>
  <pageSetup paperSize="9" orientation="portrait" horizontalDpi="4294967293" r:id="rId1"/>
  <headerFooter alignWithMargins="0"/>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36"/>
  <sheetViews>
    <sheetView zoomScale="80" zoomScaleNormal="80" workbookViewId="0">
      <selection activeCell="D5" sqref="D5:E5"/>
    </sheetView>
  </sheetViews>
  <sheetFormatPr defaultRowHeight="13.5" x14ac:dyDescent="0.15"/>
  <cols>
    <col min="1" max="1" width="1.875" customWidth="1"/>
    <col min="2" max="2" width="5.5" customWidth="1"/>
    <col min="4" max="4" width="13.125" style="3" bestFit="1" customWidth="1"/>
    <col min="5" max="5" width="14.625" style="1" bestFit="1" customWidth="1"/>
    <col min="6" max="6" width="5.25" bestFit="1" customWidth="1"/>
    <col min="7" max="7" width="5.5" bestFit="1" customWidth="1"/>
    <col min="9" max="9" width="13.125" style="3" customWidth="1"/>
    <col min="10" max="10" width="13.125" style="1" customWidth="1"/>
    <col min="11" max="11" width="5.25" customWidth="1"/>
    <col min="12" max="13" width="1.875" customWidth="1"/>
    <col min="14" max="14" width="5.5" customWidth="1"/>
    <col min="16" max="16" width="13.125" bestFit="1" customWidth="1"/>
    <col min="17" max="17" width="14.625" bestFit="1" customWidth="1"/>
    <col min="18" max="18" width="5.25" bestFit="1" customWidth="1"/>
    <col min="19" max="19" width="5.5" bestFit="1" customWidth="1"/>
    <col min="21" max="22" width="13.125" customWidth="1"/>
    <col min="23" max="23" width="5.25" customWidth="1"/>
    <col min="24" max="24" width="1.875" customWidth="1"/>
  </cols>
  <sheetData>
    <row r="1" spans="2:23" s="6" customFormat="1" ht="22.5" customHeight="1" x14ac:dyDescent="0.15">
      <c r="C1" s="194" t="s">
        <v>219</v>
      </c>
      <c r="D1" s="194"/>
      <c r="E1" s="194"/>
      <c r="F1" s="194"/>
      <c r="G1" s="194"/>
      <c r="H1" s="194"/>
      <c r="I1" s="194"/>
      <c r="J1" s="194"/>
      <c r="O1" s="194" t="str">
        <f>C1</f>
        <v>佐世保地区 高校新春ダブルス大会申込書</v>
      </c>
      <c r="P1" s="194"/>
      <c r="Q1" s="194"/>
      <c r="R1" s="194"/>
      <c r="S1" s="194"/>
      <c r="T1" s="194"/>
      <c r="U1" s="194"/>
      <c r="V1" s="194"/>
    </row>
    <row r="2" spans="2:23" s="7" customFormat="1" ht="22.5" customHeight="1" x14ac:dyDescent="0.15">
      <c r="D2" s="8"/>
      <c r="E2" s="9"/>
      <c r="I2" s="8"/>
      <c r="J2" s="9"/>
      <c r="P2" s="8"/>
      <c r="Q2" s="9"/>
      <c r="U2" s="8"/>
      <c r="V2" s="9"/>
    </row>
    <row r="3" spans="2:23" s="5" customFormat="1" ht="22.5" customHeight="1" thickBot="1" x14ac:dyDescent="0.2">
      <c r="B3" s="17" t="str">
        <f>佐世保登録名簿!I2</f>
        <v/>
      </c>
      <c r="D3" s="10"/>
      <c r="E3" s="11"/>
      <c r="I3" s="10"/>
      <c r="J3" s="11"/>
      <c r="N3" s="17" t="str">
        <f>B3</f>
        <v/>
      </c>
      <c r="P3" s="10"/>
      <c r="Q3" s="11"/>
      <c r="U3" s="10"/>
      <c r="V3" s="11"/>
    </row>
    <row r="4" spans="2:23" s="5" customFormat="1" ht="22.5" customHeight="1" x14ac:dyDescent="0.15">
      <c r="B4" s="220" t="s">
        <v>9</v>
      </c>
      <c r="C4" s="221"/>
      <c r="D4" s="195" t="str">
        <f>佐世保登録名簿!D3</f>
        <v/>
      </c>
      <c r="E4" s="196" t="e">
        <f>VLOOKUP(学校番号,高校番号女,8,FALSE)</f>
        <v>#NAME?</v>
      </c>
      <c r="F4" s="197" t="e">
        <f>VLOOKUP(学校番号,高校番号女,8,FALSE)</f>
        <v>#NAME?</v>
      </c>
      <c r="G4" s="220" t="s">
        <v>0</v>
      </c>
      <c r="H4" s="221"/>
      <c r="I4" s="226">
        <f>佐世保登録名簿!J3</f>
        <v>0</v>
      </c>
      <c r="J4" s="227"/>
      <c r="K4" s="36" t="s">
        <v>1</v>
      </c>
      <c r="N4" s="220" t="s">
        <v>9</v>
      </c>
      <c r="O4" s="221"/>
      <c r="P4" s="195" t="str">
        <f>D4</f>
        <v/>
      </c>
      <c r="Q4" s="196" t="e">
        <f>VLOOKUP(学校番号,高校番号女,8,FALSE)</f>
        <v>#NAME?</v>
      </c>
      <c r="R4" s="197" t="e">
        <f>VLOOKUP(学校番号,高校番号女,8,FALSE)</f>
        <v>#NAME?</v>
      </c>
      <c r="S4" s="220" t="s">
        <v>0</v>
      </c>
      <c r="T4" s="221"/>
      <c r="U4" s="226">
        <f>IF(I4="","",I4)</f>
        <v>0</v>
      </c>
      <c r="V4" s="227"/>
      <c r="W4" s="36" t="s">
        <v>1</v>
      </c>
    </row>
    <row r="5" spans="2:23" s="5" customFormat="1" ht="22.5" customHeight="1" thickBot="1" x14ac:dyDescent="0.2">
      <c r="B5" s="222" t="s">
        <v>6</v>
      </c>
      <c r="C5" s="223"/>
      <c r="D5" s="218">
        <f>佐世保登録名簿!D5</f>
        <v>0</v>
      </c>
      <c r="E5" s="219"/>
      <c r="F5" s="35"/>
      <c r="G5" s="222" t="s">
        <v>67</v>
      </c>
      <c r="H5" s="223"/>
      <c r="I5" s="218" t="str">
        <f>IF(選抜!I5="","",選抜!I5)</f>
        <v/>
      </c>
      <c r="J5" s="219"/>
      <c r="K5" s="13"/>
      <c r="N5" s="222" t="s">
        <v>6</v>
      </c>
      <c r="O5" s="223"/>
      <c r="P5" s="224">
        <f>IF(D5="","",D5)</f>
        <v>0</v>
      </c>
      <c r="Q5" s="225"/>
      <c r="R5" s="35"/>
      <c r="S5" s="222" t="s">
        <v>67</v>
      </c>
      <c r="T5" s="223"/>
      <c r="U5" s="228" t="str">
        <f>IF(I5="","",I5)</f>
        <v/>
      </c>
      <c r="V5" s="229"/>
      <c r="W5" s="13"/>
    </row>
    <row r="6" spans="2:23" s="17" customFormat="1" ht="22.5" customHeight="1" x14ac:dyDescent="0.15">
      <c r="B6" s="14" t="s">
        <v>68</v>
      </c>
      <c r="C6" s="15" t="s">
        <v>2</v>
      </c>
      <c r="D6" s="112" t="s">
        <v>75</v>
      </c>
      <c r="E6" s="113" t="s">
        <v>216</v>
      </c>
      <c r="F6" s="105" t="s">
        <v>3</v>
      </c>
      <c r="G6" s="16" t="s">
        <v>68</v>
      </c>
      <c r="H6" s="15" t="s">
        <v>2</v>
      </c>
      <c r="I6" s="112" t="s">
        <v>75</v>
      </c>
      <c r="J6" s="113" t="s">
        <v>216</v>
      </c>
      <c r="K6" s="105" t="s">
        <v>3</v>
      </c>
      <c r="N6" s="14" t="s">
        <v>68</v>
      </c>
      <c r="O6" s="15" t="s">
        <v>2</v>
      </c>
      <c r="P6" s="112" t="s">
        <v>75</v>
      </c>
      <c r="Q6" s="113" t="s">
        <v>216</v>
      </c>
      <c r="R6" s="105" t="s">
        <v>3</v>
      </c>
      <c r="S6" s="16" t="s">
        <v>68</v>
      </c>
      <c r="T6" s="15" t="s">
        <v>2</v>
      </c>
      <c r="U6" s="112" t="s">
        <v>75</v>
      </c>
      <c r="V6" s="113" t="s">
        <v>216</v>
      </c>
      <c r="W6" s="105" t="s">
        <v>3</v>
      </c>
    </row>
    <row r="7" spans="2:23" s="5" customFormat="1" ht="22.5" customHeight="1" x14ac:dyDescent="0.15">
      <c r="B7" s="217" t="s">
        <v>69</v>
      </c>
      <c r="C7" s="46"/>
      <c r="D7" s="114" t="str">
        <f t="shared" ref="D7:D26" si="0">IF(C7=0,"",VLOOKUP(C7,高校登録,2,FALSE))</f>
        <v/>
      </c>
      <c r="E7" s="115" t="str">
        <f t="shared" ref="E7:E26" si="1">IF(C7=0,"",VLOOKUP(C7,高校登録,4,FALSE))</f>
        <v/>
      </c>
      <c r="F7" s="47" t="str">
        <f t="shared" ref="F7:F26" si="2">IF(C7=0,"",VLOOKUP(C7,高校登録,7,FALSE))</f>
        <v/>
      </c>
      <c r="G7" s="217" t="s">
        <v>12</v>
      </c>
      <c r="H7" s="46"/>
      <c r="I7" s="114" t="str">
        <f t="shared" ref="I7:I26" si="3">IF(H7=0,"",VLOOKUP(H7,高校登録,2,FALSE))</f>
        <v/>
      </c>
      <c r="J7" s="115" t="str">
        <f t="shared" ref="J7:J26" si="4">IF(H7=0,"",VLOOKUP(H7,高校登録,4,FALSE))</f>
        <v/>
      </c>
      <c r="K7" s="47" t="str">
        <f t="shared" ref="K7:K26" si="5">IF(H7=0,"",VLOOKUP(H7,高校登録,7,FALSE))</f>
        <v/>
      </c>
      <c r="N7" s="232" t="s">
        <v>105</v>
      </c>
      <c r="O7" s="46"/>
      <c r="P7" s="114" t="str">
        <f t="shared" ref="P7:P26" si="6">IF(O7=0,"",VLOOKUP(O7,高校登録,2,FALSE))</f>
        <v/>
      </c>
      <c r="Q7" s="115" t="str">
        <f t="shared" ref="Q7:Q26" si="7">IF(O7=0,"",VLOOKUP(O7,高校登録,4,FALSE))</f>
        <v/>
      </c>
      <c r="R7" s="47" t="str">
        <f t="shared" ref="R7:R26" si="8">IF(O7=0,"",VLOOKUP(O7,高校登録,7,FALSE))</f>
        <v/>
      </c>
      <c r="S7" s="232" t="s">
        <v>115</v>
      </c>
      <c r="T7" s="46"/>
      <c r="U7" s="114" t="str">
        <f t="shared" ref="U7:U26" si="9">IF(T7=0,"",VLOOKUP(T7,高校登録,2,FALSE))</f>
        <v/>
      </c>
      <c r="V7" s="115" t="str">
        <f t="shared" ref="V7:V26" si="10">IF(T7=0,"",VLOOKUP(T7,高校登録,4,FALSE))</f>
        <v/>
      </c>
      <c r="W7" s="47" t="str">
        <f t="shared" ref="W7:W26" si="11">IF(T7=0,"",VLOOKUP(T7,高校登録,7,FALSE))</f>
        <v/>
      </c>
    </row>
    <row r="8" spans="2:23" s="5" customFormat="1" ht="22.5" customHeight="1" x14ac:dyDescent="0.15">
      <c r="B8" s="217"/>
      <c r="C8" s="44"/>
      <c r="D8" s="108" t="str">
        <f t="shared" si="0"/>
        <v/>
      </c>
      <c r="E8" s="116" t="str">
        <f t="shared" si="1"/>
        <v/>
      </c>
      <c r="F8" s="34" t="str">
        <f t="shared" si="2"/>
        <v/>
      </c>
      <c r="G8" s="217"/>
      <c r="H8" s="44"/>
      <c r="I8" s="108" t="str">
        <f t="shared" si="3"/>
        <v/>
      </c>
      <c r="J8" s="116" t="str">
        <f t="shared" si="4"/>
        <v/>
      </c>
      <c r="K8" s="34" t="str">
        <f t="shared" si="5"/>
        <v/>
      </c>
      <c r="N8" s="232"/>
      <c r="O8" s="44"/>
      <c r="P8" s="108" t="str">
        <f t="shared" si="6"/>
        <v/>
      </c>
      <c r="Q8" s="116" t="str">
        <f t="shared" si="7"/>
        <v/>
      </c>
      <c r="R8" s="34" t="str">
        <f t="shared" si="8"/>
        <v/>
      </c>
      <c r="S8" s="232"/>
      <c r="T8" s="44"/>
      <c r="U8" s="108" t="str">
        <f t="shared" si="9"/>
        <v/>
      </c>
      <c r="V8" s="116" t="str">
        <f t="shared" si="10"/>
        <v/>
      </c>
      <c r="W8" s="34" t="str">
        <f t="shared" si="11"/>
        <v/>
      </c>
    </row>
    <row r="9" spans="2:23" s="5" customFormat="1" ht="22.5" customHeight="1" x14ac:dyDescent="0.15">
      <c r="B9" s="217" t="s">
        <v>13</v>
      </c>
      <c r="C9" s="46"/>
      <c r="D9" s="114" t="str">
        <f t="shared" si="0"/>
        <v/>
      </c>
      <c r="E9" s="115" t="str">
        <f t="shared" si="1"/>
        <v/>
      </c>
      <c r="F9" s="47" t="str">
        <f t="shared" si="2"/>
        <v/>
      </c>
      <c r="G9" s="217" t="s">
        <v>14</v>
      </c>
      <c r="H9" s="46"/>
      <c r="I9" s="114" t="str">
        <f t="shared" si="3"/>
        <v/>
      </c>
      <c r="J9" s="115" t="str">
        <f t="shared" si="4"/>
        <v/>
      </c>
      <c r="K9" s="47" t="str">
        <f t="shared" si="5"/>
        <v/>
      </c>
      <c r="N9" s="232" t="s">
        <v>106</v>
      </c>
      <c r="O9" s="46"/>
      <c r="P9" s="114" t="str">
        <f t="shared" si="6"/>
        <v/>
      </c>
      <c r="Q9" s="115" t="str">
        <f t="shared" si="7"/>
        <v/>
      </c>
      <c r="R9" s="47" t="str">
        <f t="shared" si="8"/>
        <v/>
      </c>
      <c r="S9" s="232" t="s">
        <v>116</v>
      </c>
      <c r="T9" s="46"/>
      <c r="U9" s="114" t="str">
        <f t="shared" si="9"/>
        <v/>
      </c>
      <c r="V9" s="115" t="str">
        <f t="shared" si="10"/>
        <v/>
      </c>
      <c r="W9" s="47" t="str">
        <f t="shared" si="11"/>
        <v/>
      </c>
    </row>
    <row r="10" spans="2:23" s="5" customFormat="1" ht="22.5" customHeight="1" x14ac:dyDescent="0.15">
      <c r="B10" s="217"/>
      <c r="C10" s="44"/>
      <c r="D10" s="108" t="str">
        <f t="shared" si="0"/>
        <v/>
      </c>
      <c r="E10" s="116" t="str">
        <f t="shared" si="1"/>
        <v/>
      </c>
      <c r="F10" s="34" t="str">
        <f t="shared" si="2"/>
        <v/>
      </c>
      <c r="G10" s="217"/>
      <c r="H10" s="44"/>
      <c r="I10" s="108" t="str">
        <f t="shared" si="3"/>
        <v/>
      </c>
      <c r="J10" s="116" t="str">
        <f t="shared" si="4"/>
        <v/>
      </c>
      <c r="K10" s="34" t="str">
        <f t="shared" si="5"/>
        <v/>
      </c>
      <c r="N10" s="232"/>
      <c r="O10" s="44"/>
      <c r="P10" s="108" t="str">
        <f t="shared" si="6"/>
        <v/>
      </c>
      <c r="Q10" s="116" t="str">
        <f t="shared" si="7"/>
        <v/>
      </c>
      <c r="R10" s="34" t="str">
        <f t="shared" si="8"/>
        <v/>
      </c>
      <c r="S10" s="232"/>
      <c r="T10" s="44"/>
      <c r="U10" s="108" t="str">
        <f t="shared" si="9"/>
        <v/>
      </c>
      <c r="V10" s="116" t="str">
        <f t="shared" si="10"/>
        <v/>
      </c>
      <c r="W10" s="34" t="str">
        <f t="shared" si="11"/>
        <v/>
      </c>
    </row>
    <row r="11" spans="2:23" s="5" customFormat="1" ht="22.5" customHeight="1" x14ac:dyDescent="0.15">
      <c r="B11" s="217" t="s">
        <v>19</v>
      </c>
      <c r="C11" s="46"/>
      <c r="D11" s="114" t="str">
        <f t="shared" si="0"/>
        <v/>
      </c>
      <c r="E11" s="115" t="str">
        <f t="shared" si="1"/>
        <v/>
      </c>
      <c r="F11" s="47" t="str">
        <f t="shared" si="2"/>
        <v/>
      </c>
      <c r="G11" s="217" t="s">
        <v>20</v>
      </c>
      <c r="H11" s="46"/>
      <c r="I11" s="114" t="str">
        <f t="shared" si="3"/>
        <v/>
      </c>
      <c r="J11" s="115" t="str">
        <f t="shared" si="4"/>
        <v/>
      </c>
      <c r="K11" s="47" t="str">
        <f t="shared" si="5"/>
        <v/>
      </c>
      <c r="N11" s="232" t="s">
        <v>107</v>
      </c>
      <c r="O11" s="46"/>
      <c r="P11" s="114" t="str">
        <f t="shared" si="6"/>
        <v/>
      </c>
      <c r="Q11" s="115" t="str">
        <f t="shared" si="7"/>
        <v/>
      </c>
      <c r="R11" s="47" t="str">
        <f t="shared" si="8"/>
        <v/>
      </c>
      <c r="S11" s="232" t="s">
        <v>117</v>
      </c>
      <c r="T11" s="46"/>
      <c r="U11" s="114" t="str">
        <f t="shared" si="9"/>
        <v/>
      </c>
      <c r="V11" s="115" t="str">
        <f t="shared" si="10"/>
        <v/>
      </c>
      <c r="W11" s="47" t="str">
        <f t="shared" si="11"/>
        <v/>
      </c>
    </row>
    <row r="12" spans="2:23" s="5" customFormat="1" ht="22.5" customHeight="1" x14ac:dyDescent="0.15">
      <c r="B12" s="217"/>
      <c r="C12" s="44"/>
      <c r="D12" s="108" t="str">
        <f t="shared" si="0"/>
        <v/>
      </c>
      <c r="E12" s="116" t="str">
        <f t="shared" si="1"/>
        <v/>
      </c>
      <c r="F12" s="34" t="str">
        <f t="shared" si="2"/>
        <v/>
      </c>
      <c r="G12" s="217"/>
      <c r="H12" s="44"/>
      <c r="I12" s="108" t="str">
        <f t="shared" si="3"/>
        <v/>
      </c>
      <c r="J12" s="116" t="str">
        <f t="shared" si="4"/>
        <v/>
      </c>
      <c r="K12" s="34" t="str">
        <f t="shared" si="5"/>
        <v/>
      </c>
      <c r="N12" s="232"/>
      <c r="O12" s="44"/>
      <c r="P12" s="108" t="str">
        <f t="shared" si="6"/>
        <v/>
      </c>
      <c r="Q12" s="116" t="str">
        <f t="shared" si="7"/>
        <v/>
      </c>
      <c r="R12" s="34" t="str">
        <f t="shared" si="8"/>
        <v/>
      </c>
      <c r="S12" s="232"/>
      <c r="T12" s="44"/>
      <c r="U12" s="108" t="str">
        <f t="shared" si="9"/>
        <v/>
      </c>
      <c r="V12" s="116" t="str">
        <f t="shared" si="10"/>
        <v/>
      </c>
      <c r="W12" s="34" t="str">
        <f t="shared" si="11"/>
        <v/>
      </c>
    </row>
    <row r="13" spans="2:23" s="5" customFormat="1" ht="22.5" customHeight="1" x14ac:dyDescent="0.15">
      <c r="B13" s="217" t="s">
        <v>25</v>
      </c>
      <c r="C13" s="46"/>
      <c r="D13" s="114" t="str">
        <f t="shared" si="0"/>
        <v/>
      </c>
      <c r="E13" s="115" t="str">
        <f t="shared" si="1"/>
        <v/>
      </c>
      <c r="F13" s="47" t="str">
        <f t="shared" si="2"/>
        <v/>
      </c>
      <c r="G13" s="217" t="s">
        <v>26</v>
      </c>
      <c r="H13" s="46"/>
      <c r="I13" s="114" t="str">
        <f t="shared" si="3"/>
        <v/>
      </c>
      <c r="J13" s="115" t="str">
        <f t="shared" si="4"/>
        <v/>
      </c>
      <c r="K13" s="47" t="str">
        <f t="shared" si="5"/>
        <v/>
      </c>
      <c r="N13" s="232" t="s">
        <v>108</v>
      </c>
      <c r="O13" s="46"/>
      <c r="P13" s="114" t="str">
        <f t="shared" si="6"/>
        <v/>
      </c>
      <c r="Q13" s="115" t="str">
        <f t="shared" si="7"/>
        <v/>
      </c>
      <c r="R13" s="47" t="str">
        <f t="shared" si="8"/>
        <v/>
      </c>
      <c r="S13" s="232" t="s">
        <v>118</v>
      </c>
      <c r="T13" s="46"/>
      <c r="U13" s="114" t="str">
        <f t="shared" si="9"/>
        <v/>
      </c>
      <c r="V13" s="115" t="str">
        <f t="shared" si="10"/>
        <v/>
      </c>
      <c r="W13" s="47" t="str">
        <f t="shared" si="11"/>
        <v/>
      </c>
    </row>
    <row r="14" spans="2:23" s="5" customFormat="1" ht="22.5" customHeight="1" x14ac:dyDescent="0.15">
      <c r="B14" s="217"/>
      <c r="C14" s="44"/>
      <c r="D14" s="108" t="str">
        <f t="shared" si="0"/>
        <v/>
      </c>
      <c r="E14" s="116" t="str">
        <f t="shared" si="1"/>
        <v/>
      </c>
      <c r="F14" s="34" t="str">
        <f t="shared" si="2"/>
        <v/>
      </c>
      <c r="G14" s="217"/>
      <c r="H14" s="44"/>
      <c r="I14" s="108" t="str">
        <f t="shared" si="3"/>
        <v/>
      </c>
      <c r="J14" s="116" t="str">
        <f t="shared" si="4"/>
        <v/>
      </c>
      <c r="K14" s="34" t="str">
        <f t="shared" si="5"/>
        <v/>
      </c>
      <c r="N14" s="232"/>
      <c r="O14" s="44"/>
      <c r="P14" s="108" t="str">
        <f t="shared" si="6"/>
        <v/>
      </c>
      <c r="Q14" s="116" t="str">
        <f t="shared" si="7"/>
        <v/>
      </c>
      <c r="R14" s="34" t="str">
        <f t="shared" si="8"/>
        <v/>
      </c>
      <c r="S14" s="232"/>
      <c r="T14" s="44"/>
      <c r="U14" s="108" t="str">
        <f t="shared" si="9"/>
        <v/>
      </c>
      <c r="V14" s="116" t="str">
        <f t="shared" si="10"/>
        <v/>
      </c>
      <c r="W14" s="34" t="str">
        <f t="shared" si="11"/>
        <v/>
      </c>
    </row>
    <row r="15" spans="2:23" s="5" customFormat="1" ht="22.5" customHeight="1" x14ac:dyDescent="0.15">
      <c r="B15" s="217" t="s">
        <v>31</v>
      </c>
      <c r="C15" s="46"/>
      <c r="D15" s="114" t="str">
        <f t="shared" si="0"/>
        <v/>
      </c>
      <c r="E15" s="115" t="str">
        <f t="shared" si="1"/>
        <v/>
      </c>
      <c r="F15" s="47" t="str">
        <f t="shared" si="2"/>
        <v/>
      </c>
      <c r="G15" s="217" t="s">
        <v>32</v>
      </c>
      <c r="H15" s="46"/>
      <c r="I15" s="114" t="str">
        <f t="shared" si="3"/>
        <v/>
      </c>
      <c r="J15" s="115" t="str">
        <f t="shared" si="4"/>
        <v/>
      </c>
      <c r="K15" s="47" t="str">
        <f t="shared" si="5"/>
        <v/>
      </c>
      <c r="N15" s="232" t="s">
        <v>109</v>
      </c>
      <c r="O15" s="46"/>
      <c r="P15" s="114" t="str">
        <f t="shared" si="6"/>
        <v/>
      </c>
      <c r="Q15" s="115" t="str">
        <f t="shared" si="7"/>
        <v/>
      </c>
      <c r="R15" s="47" t="str">
        <f t="shared" si="8"/>
        <v/>
      </c>
      <c r="S15" s="232" t="s">
        <v>119</v>
      </c>
      <c r="T15" s="46"/>
      <c r="U15" s="114" t="str">
        <f t="shared" si="9"/>
        <v/>
      </c>
      <c r="V15" s="115" t="str">
        <f t="shared" si="10"/>
        <v/>
      </c>
      <c r="W15" s="47" t="str">
        <f t="shared" si="11"/>
        <v/>
      </c>
    </row>
    <row r="16" spans="2:23" s="5" customFormat="1" ht="22.5" customHeight="1" x14ac:dyDescent="0.15">
      <c r="B16" s="217"/>
      <c r="C16" s="44"/>
      <c r="D16" s="108" t="str">
        <f t="shared" si="0"/>
        <v/>
      </c>
      <c r="E16" s="116" t="str">
        <f t="shared" si="1"/>
        <v/>
      </c>
      <c r="F16" s="34" t="str">
        <f t="shared" si="2"/>
        <v/>
      </c>
      <c r="G16" s="217"/>
      <c r="H16" s="44"/>
      <c r="I16" s="108" t="str">
        <f t="shared" si="3"/>
        <v/>
      </c>
      <c r="J16" s="116" t="str">
        <f t="shared" si="4"/>
        <v/>
      </c>
      <c r="K16" s="34" t="str">
        <f t="shared" si="5"/>
        <v/>
      </c>
      <c r="N16" s="232"/>
      <c r="O16" s="44"/>
      <c r="P16" s="108" t="str">
        <f t="shared" si="6"/>
        <v/>
      </c>
      <c r="Q16" s="116" t="str">
        <f t="shared" si="7"/>
        <v/>
      </c>
      <c r="R16" s="34" t="str">
        <f t="shared" si="8"/>
        <v/>
      </c>
      <c r="S16" s="232"/>
      <c r="T16" s="44"/>
      <c r="U16" s="108" t="str">
        <f t="shared" si="9"/>
        <v/>
      </c>
      <c r="V16" s="116" t="str">
        <f t="shared" si="10"/>
        <v/>
      </c>
      <c r="W16" s="34" t="str">
        <f t="shared" si="11"/>
        <v/>
      </c>
    </row>
    <row r="17" spans="1:23" s="5" customFormat="1" ht="22.5" customHeight="1" x14ac:dyDescent="0.15">
      <c r="B17" s="217" t="s">
        <v>37</v>
      </c>
      <c r="C17" s="46"/>
      <c r="D17" s="114" t="str">
        <f t="shared" si="0"/>
        <v/>
      </c>
      <c r="E17" s="115" t="str">
        <f t="shared" si="1"/>
        <v/>
      </c>
      <c r="F17" s="47" t="str">
        <f t="shared" si="2"/>
        <v/>
      </c>
      <c r="G17" s="217" t="s">
        <v>38</v>
      </c>
      <c r="H17" s="46"/>
      <c r="I17" s="114" t="str">
        <f t="shared" si="3"/>
        <v/>
      </c>
      <c r="J17" s="115" t="str">
        <f t="shared" si="4"/>
        <v/>
      </c>
      <c r="K17" s="47" t="str">
        <f t="shared" si="5"/>
        <v/>
      </c>
      <c r="N17" s="232" t="s">
        <v>110</v>
      </c>
      <c r="O17" s="46"/>
      <c r="P17" s="114" t="str">
        <f t="shared" si="6"/>
        <v/>
      </c>
      <c r="Q17" s="115" t="str">
        <f t="shared" si="7"/>
        <v/>
      </c>
      <c r="R17" s="47" t="str">
        <f t="shared" si="8"/>
        <v/>
      </c>
      <c r="S17" s="232" t="s">
        <v>120</v>
      </c>
      <c r="T17" s="46"/>
      <c r="U17" s="114" t="str">
        <f t="shared" si="9"/>
        <v/>
      </c>
      <c r="V17" s="115" t="str">
        <f t="shared" si="10"/>
        <v/>
      </c>
      <c r="W17" s="47" t="str">
        <f t="shared" si="11"/>
        <v/>
      </c>
    </row>
    <row r="18" spans="1:23" s="5" customFormat="1" ht="22.5" customHeight="1" x14ac:dyDescent="0.15">
      <c r="B18" s="217"/>
      <c r="C18" s="44"/>
      <c r="D18" s="108" t="str">
        <f t="shared" si="0"/>
        <v/>
      </c>
      <c r="E18" s="116" t="str">
        <f t="shared" si="1"/>
        <v/>
      </c>
      <c r="F18" s="34" t="str">
        <f t="shared" si="2"/>
        <v/>
      </c>
      <c r="G18" s="217"/>
      <c r="H18" s="44"/>
      <c r="I18" s="108" t="str">
        <f t="shared" si="3"/>
        <v/>
      </c>
      <c r="J18" s="116" t="str">
        <f t="shared" si="4"/>
        <v/>
      </c>
      <c r="K18" s="34" t="str">
        <f t="shared" si="5"/>
        <v/>
      </c>
      <c r="N18" s="232"/>
      <c r="O18" s="44"/>
      <c r="P18" s="108" t="str">
        <f t="shared" si="6"/>
        <v/>
      </c>
      <c r="Q18" s="116" t="str">
        <f t="shared" si="7"/>
        <v/>
      </c>
      <c r="R18" s="34" t="str">
        <f t="shared" si="8"/>
        <v/>
      </c>
      <c r="S18" s="232"/>
      <c r="T18" s="44"/>
      <c r="U18" s="108" t="str">
        <f t="shared" si="9"/>
        <v/>
      </c>
      <c r="V18" s="116" t="str">
        <f t="shared" si="10"/>
        <v/>
      </c>
      <c r="W18" s="34" t="str">
        <f t="shared" si="11"/>
        <v/>
      </c>
    </row>
    <row r="19" spans="1:23" s="5" customFormat="1" ht="22.5" customHeight="1" x14ac:dyDescent="0.15">
      <c r="B19" s="217" t="s">
        <v>43</v>
      </c>
      <c r="C19" s="46"/>
      <c r="D19" s="114" t="str">
        <f t="shared" si="0"/>
        <v/>
      </c>
      <c r="E19" s="115" t="str">
        <f t="shared" si="1"/>
        <v/>
      </c>
      <c r="F19" s="47" t="str">
        <f t="shared" si="2"/>
        <v/>
      </c>
      <c r="G19" s="217" t="s">
        <v>44</v>
      </c>
      <c r="H19" s="46"/>
      <c r="I19" s="114" t="str">
        <f t="shared" si="3"/>
        <v/>
      </c>
      <c r="J19" s="115" t="str">
        <f t="shared" si="4"/>
        <v/>
      </c>
      <c r="K19" s="47" t="str">
        <f t="shared" si="5"/>
        <v/>
      </c>
      <c r="N19" s="232" t="s">
        <v>111</v>
      </c>
      <c r="O19" s="46"/>
      <c r="P19" s="114" t="str">
        <f t="shared" si="6"/>
        <v/>
      </c>
      <c r="Q19" s="115" t="str">
        <f t="shared" si="7"/>
        <v/>
      </c>
      <c r="R19" s="47" t="str">
        <f t="shared" si="8"/>
        <v/>
      </c>
      <c r="S19" s="232" t="s">
        <v>121</v>
      </c>
      <c r="T19" s="46"/>
      <c r="U19" s="114" t="str">
        <f t="shared" si="9"/>
        <v/>
      </c>
      <c r="V19" s="115" t="str">
        <f t="shared" si="10"/>
        <v/>
      </c>
      <c r="W19" s="47" t="str">
        <f t="shared" si="11"/>
        <v/>
      </c>
    </row>
    <row r="20" spans="1:23" s="5" customFormat="1" ht="22.5" customHeight="1" x14ac:dyDescent="0.15">
      <c r="B20" s="217"/>
      <c r="C20" s="44"/>
      <c r="D20" s="108" t="str">
        <f t="shared" si="0"/>
        <v/>
      </c>
      <c r="E20" s="116" t="str">
        <f t="shared" si="1"/>
        <v/>
      </c>
      <c r="F20" s="34" t="str">
        <f t="shared" si="2"/>
        <v/>
      </c>
      <c r="G20" s="217"/>
      <c r="H20" s="44"/>
      <c r="I20" s="108" t="str">
        <f t="shared" si="3"/>
        <v/>
      </c>
      <c r="J20" s="116" t="str">
        <f t="shared" si="4"/>
        <v/>
      </c>
      <c r="K20" s="34" t="str">
        <f t="shared" si="5"/>
        <v/>
      </c>
      <c r="N20" s="232"/>
      <c r="O20" s="44"/>
      <c r="P20" s="108" t="str">
        <f t="shared" si="6"/>
        <v/>
      </c>
      <c r="Q20" s="116" t="str">
        <f t="shared" si="7"/>
        <v/>
      </c>
      <c r="R20" s="34" t="str">
        <f t="shared" si="8"/>
        <v/>
      </c>
      <c r="S20" s="232"/>
      <c r="T20" s="44"/>
      <c r="U20" s="108" t="str">
        <f t="shared" si="9"/>
        <v/>
      </c>
      <c r="V20" s="116" t="str">
        <f t="shared" si="10"/>
        <v/>
      </c>
      <c r="W20" s="34" t="str">
        <f t="shared" si="11"/>
        <v/>
      </c>
    </row>
    <row r="21" spans="1:23" s="5" customFormat="1" ht="22.5" customHeight="1" x14ac:dyDescent="0.15">
      <c r="B21" s="217" t="s">
        <v>49</v>
      </c>
      <c r="C21" s="46"/>
      <c r="D21" s="114" t="str">
        <f t="shared" si="0"/>
        <v/>
      </c>
      <c r="E21" s="115" t="str">
        <f t="shared" si="1"/>
        <v/>
      </c>
      <c r="F21" s="47" t="str">
        <f t="shared" si="2"/>
        <v/>
      </c>
      <c r="G21" s="217" t="s">
        <v>50</v>
      </c>
      <c r="H21" s="46"/>
      <c r="I21" s="114" t="str">
        <f t="shared" si="3"/>
        <v/>
      </c>
      <c r="J21" s="115" t="str">
        <f t="shared" si="4"/>
        <v/>
      </c>
      <c r="K21" s="47" t="str">
        <f t="shared" si="5"/>
        <v/>
      </c>
      <c r="N21" s="232" t="s">
        <v>112</v>
      </c>
      <c r="O21" s="46"/>
      <c r="P21" s="114" t="str">
        <f t="shared" si="6"/>
        <v/>
      </c>
      <c r="Q21" s="115" t="str">
        <f t="shared" si="7"/>
        <v/>
      </c>
      <c r="R21" s="47" t="str">
        <f t="shared" si="8"/>
        <v/>
      </c>
      <c r="S21" s="232" t="s">
        <v>122</v>
      </c>
      <c r="T21" s="46"/>
      <c r="U21" s="114" t="str">
        <f t="shared" si="9"/>
        <v/>
      </c>
      <c r="V21" s="115" t="str">
        <f t="shared" si="10"/>
        <v/>
      </c>
      <c r="W21" s="47" t="str">
        <f t="shared" si="11"/>
        <v/>
      </c>
    </row>
    <row r="22" spans="1:23" s="5" customFormat="1" ht="22.5" customHeight="1" x14ac:dyDescent="0.15">
      <c r="B22" s="217"/>
      <c r="C22" s="44"/>
      <c r="D22" s="108" t="str">
        <f t="shared" si="0"/>
        <v/>
      </c>
      <c r="E22" s="116" t="str">
        <f t="shared" si="1"/>
        <v/>
      </c>
      <c r="F22" s="34" t="str">
        <f t="shared" si="2"/>
        <v/>
      </c>
      <c r="G22" s="217"/>
      <c r="H22" s="44"/>
      <c r="I22" s="108" t="str">
        <f t="shared" si="3"/>
        <v/>
      </c>
      <c r="J22" s="116" t="str">
        <f t="shared" si="4"/>
        <v/>
      </c>
      <c r="K22" s="34" t="str">
        <f t="shared" si="5"/>
        <v/>
      </c>
      <c r="N22" s="232"/>
      <c r="O22" s="44"/>
      <c r="P22" s="108" t="str">
        <f t="shared" si="6"/>
        <v/>
      </c>
      <c r="Q22" s="116" t="str">
        <f t="shared" si="7"/>
        <v/>
      </c>
      <c r="R22" s="34" t="str">
        <f t="shared" si="8"/>
        <v/>
      </c>
      <c r="S22" s="232"/>
      <c r="T22" s="44"/>
      <c r="U22" s="108" t="str">
        <f t="shared" si="9"/>
        <v/>
      </c>
      <c r="V22" s="116" t="str">
        <f t="shared" si="10"/>
        <v/>
      </c>
      <c r="W22" s="34" t="str">
        <f t="shared" si="11"/>
        <v/>
      </c>
    </row>
    <row r="23" spans="1:23" s="5" customFormat="1" ht="22.5" customHeight="1" x14ac:dyDescent="0.15">
      <c r="B23" s="217" t="s">
        <v>55</v>
      </c>
      <c r="C23" s="46"/>
      <c r="D23" s="114" t="str">
        <f t="shared" si="0"/>
        <v/>
      </c>
      <c r="E23" s="115" t="str">
        <f t="shared" si="1"/>
        <v/>
      </c>
      <c r="F23" s="47" t="str">
        <f t="shared" si="2"/>
        <v/>
      </c>
      <c r="G23" s="217" t="s">
        <v>56</v>
      </c>
      <c r="H23" s="46"/>
      <c r="I23" s="114" t="str">
        <f t="shared" si="3"/>
        <v/>
      </c>
      <c r="J23" s="115" t="str">
        <f t="shared" si="4"/>
        <v/>
      </c>
      <c r="K23" s="47" t="str">
        <f t="shared" si="5"/>
        <v/>
      </c>
      <c r="N23" s="232" t="s">
        <v>113</v>
      </c>
      <c r="O23" s="46"/>
      <c r="P23" s="114" t="str">
        <f t="shared" si="6"/>
        <v/>
      </c>
      <c r="Q23" s="115" t="str">
        <f t="shared" si="7"/>
        <v/>
      </c>
      <c r="R23" s="47" t="str">
        <f t="shared" si="8"/>
        <v/>
      </c>
      <c r="S23" s="232" t="s">
        <v>123</v>
      </c>
      <c r="T23" s="46"/>
      <c r="U23" s="114" t="str">
        <f t="shared" si="9"/>
        <v/>
      </c>
      <c r="V23" s="115" t="str">
        <f t="shared" si="10"/>
        <v/>
      </c>
      <c r="W23" s="47" t="str">
        <f t="shared" si="11"/>
        <v/>
      </c>
    </row>
    <row r="24" spans="1:23" s="5" customFormat="1" ht="22.5" customHeight="1" x14ac:dyDescent="0.15">
      <c r="B24" s="217"/>
      <c r="C24" s="44"/>
      <c r="D24" s="108" t="str">
        <f t="shared" si="0"/>
        <v/>
      </c>
      <c r="E24" s="116" t="str">
        <f t="shared" si="1"/>
        <v/>
      </c>
      <c r="F24" s="34" t="str">
        <f t="shared" si="2"/>
        <v/>
      </c>
      <c r="G24" s="217"/>
      <c r="H24" s="44"/>
      <c r="I24" s="108" t="str">
        <f t="shared" si="3"/>
        <v/>
      </c>
      <c r="J24" s="116" t="str">
        <f t="shared" si="4"/>
        <v/>
      </c>
      <c r="K24" s="34" t="str">
        <f t="shared" si="5"/>
        <v/>
      </c>
      <c r="N24" s="232"/>
      <c r="O24" s="44"/>
      <c r="P24" s="108" t="str">
        <f t="shared" si="6"/>
        <v/>
      </c>
      <c r="Q24" s="116" t="str">
        <f t="shared" si="7"/>
        <v/>
      </c>
      <c r="R24" s="34" t="str">
        <f t="shared" si="8"/>
        <v/>
      </c>
      <c r="S24" s="232"/>
      <c r="T24" s="44"/>
      <c r="U24" s="108" t="str">
        <f t="shared" si="9"/>
        <v/>
      </c>
      <c r="V24" s="116" t="str">
        <f t="shared" si="10"/>
        <v/>
      </c>
      <c r="W24" s="34" t="str">
        <f t="shared" si="11"/>
        <v/>
      </c>
    </row>
    <row r="25" spans="1:23" s="5" customFormat="1" ht="22.5" customHeight="1" x14ac:dyDescent="0.15">
      <c r="B25" s="217" t="s">
        <v>61</v>
      </c>
      <c r="C25" s="46"/>
      <c r="D25" s="114" t="str">
        <f t="shared" si="0"/>
        <v/>
      </c>
      <c r="E25" s="115" t="str">
        <f t="shared" si="1"/>
        <v/>
      </c>
      <c r="F25" s="47" t="str">
        <f t="shared" si="2"/>
        <v/>
      </c>
      <c r="G25" s="217" t="s">
        <v>62</v>
      </c>
      <c r="H25" s="46"/>
      <c r="I25" s="114" t="str">
        <f t="shared" si="3"/>
        <v/>
      </c>
      <c r="J25" s="115" t="str">
        <f t="shared" si="4"/>
        <v/>
      </c>
      <c r="K25" s="47" t="str">
        <f t="shared" si="5"/>
        <v/>
      </c>
      <c r="N25" s="232" t="s">
        <v>114</v>
      </c>
      <c r="O25" s="46"/>
      <c r="P25" s="114" t="str">
        <f t="shared" si="6"/>
        <v/>
      </c>
      <c r="Q25" s="115" t="str">
        <f t="shared" si="7"/>
        <v/>
      </c>
      <c r="R25" s="47" t="str">
        <f t="shared" si="8"/>
        <v/>
      </c>
      <c r="S25" s="232" t="s">
        <v>124</v>
      </c>
      <c r="T25" s="46"/>
      <c r="U25" s="114" t="str">
        <f t="shared" si="9"/>
        <v/>
      </c>
      <c r="V25" s="115" t="str">
        <f t="shared" si="10"/>
        <v/>
      </c>
      <c r="W25" s="47" t="str">
        <f t="shared" si="11"/>
        <v/>
      </c>
    </row>
    <row r="26" spans="1:23" s="5" customFormat="1" ht="22.5" customHeight="1" thickBot="1" x14ac:dyDescent="0.2">
      <c r="B26" s="230"/>
      <c r="C26" s="48"/>
      <c r="D26" s="110" t="str">
        <f t="shared" si="0"/>
        <v/>
      </c>
      <c r="E26" s="117" t="str">
        <f t="shared" si="1"/>
        <v/>
      </c>
      <c r="F26" s="49" t="str">
        <f t="shared" si="2"/>
        <v/>
      </c>
      <c r="G26" s="230"/>
      <c r="H26" s="48"/>
      <c r="I26" s="110" t="str">
        <f t="shared" si="3"/>
        <v/>
      </c>
      <c r="J26" s="117" t="str">
        <f t="shared" si="4"/>
        <v/>
      </c>
      <c r="K26" s="49" t="str">
        <f t="shared" si="5"/>
        <v/>
      </c>
      <c r="N26" s="233"/>
      <c r="O26" s="48"/>
      <c r="P26" s="110" t="str">
        <f t="shared" si="6"/>
        <v/>
      </c>
      <c r="Q26" s="117" t="str">
        <f t="shared" si="7"/>
        <v/>
      </c>
      <c r="R26" s="49" t="str">
        <f t="shared" si="8"/>
        <v/>
      </c>
      <c r="S26" s="233"/>
      <c r="T26" s="48"/>
      <c r="U26" s="110" t="str">
        <f t="shared" si="9"/>
        <v/>
      </c>
      <c r="V26" s="117" t="str">
        <f t="shared" si="10"/>
        <v/>
      </c>
      <c r="W26" s="49" t="str">
        <f t="shared" si="11"/>
        <v/>
      </c>
    </row>
    <row r="27" spans="1:23" s="5" customFormat="1" ht="22.5" customHeight="1" x14ac:dyDescent="0.15">
      <c r="B27" s="5" t="s">
        <v>193</v>
      </c>
      <c r="D27" s="10"/>
      <c r="E27" s="11"/>
      <c r="I27" s="10"/>
      <c r="J27" s="11"/>
      <c r="N27" s="5" t="s">
        <v>193</v>
      </c>
      <c r="P27" s="10"/>
      <c r="Q27" s="11"/>
      <c r="U27" s="10"/>
      <c r="V27" s="11"/>
    </row>
    <row r="28" spans="1:23" s="5" customFormat="1" ht="22.5" customHeight="1" x14ac:dyDescent="0.15">
      <c r="D28" s="10"/>
      <c r="E28" s="11"/>
      <c r="I28" s="10"/>
      <c r="J28" s="11"/>
      <c r="P28" s="10"/>
      <c r="Q28" s="11"/>
      <c r="U28" s="10"/>
      <c r="V28" s="11"/>
    </row>
    <row r="29" spans="1:23" s="5" customFormat="1" ht="22.5" customHeight="1" x14ac:dyDescent="0.15">
      <c r="A29" s="33" t="s">
        <v>135</v>
      </c>
      <c r="B29" s="33"/>
      <c r="C29" s="33"/>
      <c r="D29" s="215" t="str">
        <f>IF(佐世保登録名簿!F4="","",佐世保登録名簿!F4)</f>
        <v/>
      </c>
      <c r="E29" s="215"/>
      <c r="F29" s="215"/>
      <c r="H29" s="45" t="s">
        <v>136</v>
      </c>
      <c r="I29" s="33"/>
      <c r="J29" s="231">
        <f>佐世保登録名簿!G5</f>
        <v>0</v>
      </c>
      <c r="K29" s="231"/>
      <c r="M29" s="33" t="s">
        <v>135</v>
      </c>
      <c r="N29" s="33"/>
      <c r="O29" s="33"/>
      <c r="P29" s="215" t="str">
        <f>IF(D29="","",D29)</f>
        <v/>
      </c>
      <c r="Q29" s="215"/>
      <c r="R29" s="215"/>
      <c r="T29" s="45" t="str">
        <f>H29</f>
        <v>緊急連絡先 ：</v>
      </c>
      <c r="U29" s="33"/>
      <c r="V29" s="214">
        <f>IF(J29="","",J29)</f>
        <v>0</v>
      </c>
      <c r="W29" s="214"/>
    </row>
    <row r="30" spans="1:23" s="5" customFormat="1" ht="22.5" customHeight="1" x14ac:dyDescent="0.15">
      <c r="D30" s="10"/>
      <c r="E30" s="11"/>
      <c r="I30" s="10"/>
      <c r="J30" s="11"/>
      <c r="P30" s="10"/>
      <c r="Q30" s="11"/>
      <c r="U30" s="10"/>
      <c r="V30" s="11"/>
    </row>
    <row r="31" spans="1:23" s="5" customFormat="1" ht="22.5" customHeight="1" x14ac:dyDescent="0.15">
      <c r="A31" s="212" t="s">
        <v>70</v>
      </c>
      <c r="B31" s="212"/>
      <c r="D31" s="10"/>
      <c r="E31" s="11"/>
      <c r="I31" s="10"/>
      <c r="J31" s="11"/>
      <c r="M31" s="212" t="s">
        <v>70</v>
      </c>
      <c r="N31" s="212"/>
      <c r="P31" s="10"/>
      <c r="Q31" s="11"/>
      <c r="U31" s="10"/>
      <c r="V31" s="11"/>
    </row>
    <row r="32" spans="1:23" s="5" customFormat="1" ht="22.5" customHeight="1" x14ac:dyDescent="0.15">
      <c r="B32" s="216" t="s">
        <v>254</v>
      </c>
      <c r="C32" s="216"/>
      <c r="D32" s="24">
        <f>IF(SUM(C7:C26,H7:H26)=0,0,COUNTA(C7:C26,H7:H26)/2)</f>
        <v>0</v>
      </c>
      <c r="E32" s="10" t="s">
        <v>169</v>
      </c>
      <c r="F32" s="212" t="str">
        <f>IF(D32=0,"",D32*2000)</f>
        <v/>
      </c>
      <c r="G32" s="212"/>
      <c r="H32" s="5" t="s">
        <v>71</v>
      </c>
      <c r="I32" s="17">
        <v>1</v>
      </c>
      <c r="J32" s="5" t="s">
        <v>127</v>
      </c>
      <c r="M32" s="10"/>
      <c r="N32" s="216" t="s">
        <v>254</v>
      </c>
      <c r="O32" s="216"/>
      <c r="P32" s="24">
        <f>IF(SUM(O7:O26,T7:T26)=0,0,COUNTA(O7:O26,T7:T26)/2)</f>
        <v>0</v>
      </c>
      <c r="Q32" s="10" t="s">
        <v>169</v>
      </c>
      <c r="R32" s="212" t="str">
        <f>IF(P32=0,"",P32*2000)</f>
        <v/>
      </c>
      <c r="S32" s="212"/>
      <c r="T32" s="5" t="s">
        <v>71</v>
      </c>
      <c r="U32" s="17">
        <v>2</v>
      </c>
      <c r="V32" s="5" t="s">
        <v>127</v>
      </c>
    </row>
    <row r="33" spans="2:21" s="5" customFormat="1" ht="22.5" customHeight="1" x14ac:dyDescent="0.15">
      <c r="C33" s="10"/>
      <c r="D33" s="11"/>
      <c r="H33" s="10"/>
      <c r="I33" s="11"/>
      <c r="O33" s="10"/>
      <c r="P33" s="11"/>
      <c r="T33" s="10"/>
      <c r="U33" s="11"/>
    </row>
    <row r="34" spans="2:21" s="5" customFormat="1" ht="22.5" customHeight="1" x14ac:dyDescent="0.15">
      <c r="B34" s="216" t="s">
        <v>254</v>
      </c>
      <c r="C34" s="216"/>
      <c r="D34" s="24">
        <f>P32</f>
        <v>0</v>
      </c>
      <c r="E34" s="10" t="s">
        <v>169</v>
      </c>
      <c r="F34" s="212" t="str">
        <f>R32</f>
        <v/>
      </c>
      <c r="G34" s="212"/>
      <c r="H34" s="5" t="str">
        <f>T32</f>
        <v>円</v>
      </c>
      <c r="I34" s="17">
        <f>U32</f>
        <v>2</v>
      </c>
      <c r="J34" s="5" t="str">
        <f>V32</f>
        <v>ページ</v>
      </c>
    </row>
    <row r="35" spans="2:21" s="5" customFormat="1" ht="22.5" customHeight="1" x14ac:dyDescent="0.15">
      <c r="C35" s="10"/>
      <c r="D35" s="11"/>
      <c r="H35" s="10"/>
      <c r="I35" s="11"/>
    </row>
    <row r="36" spans="2:21" s="5" customFormat="1" ht="22.5" customHeight="1" x14ac:dyDescent="0.15">
      <c r="C36" s="10"/>
      <c r="E36" s="10" t="s">
        <v>10</v>
      </c>
      <c r="F36" s="212" t="str">
        <f>IF(SUM(F32,F34)=0,"",SUM(F32,F34))</f>
        <v/>
      </c>
      <c r="G36" s="212"/>
      <c r="H36" s="5" t="s">
        <v>71</v>
      </c>
      <c r="I36" s="213"/>
      <c r="J36" s="213"/>
      <c r="K36" s="213"/>
    </row>
  </sheetData>
  <sheetProtection sheet="1" formatCells="0" selectLockedCells="1"/>
  <protectedRanges>
    <protectedRange sqref="I5:J5" name="範囲5"/>
    <protectedRange sqref="C3" name="範囲1"/>
    <protectedRange sqref="D32 P32" name="範囲12_1"/>
    <protectedRange sqref="E29" name="範囲10_1_1"/>
    <protectedRange sqref="D5:E5" name="範囲5_1"/>
    <protectedRange sqref="B3" name="範囲1_1"/>
    <protectedRange sqref="C7:C26" name="範囲6_1"/>
    <protectedRange sqref="H7:H26" name="範囲6_2"/>
    <protectedRange sqref="O7:O26" name="範囲6_3"/>
    <protectedRange sqref="T7:T26" name="範囲6_4"/>
  </protectedRanges>
  <mergeCells count="72">
    <mergeCell ref="N4:O4"/>
    <mergeCell ref="P4:R4"/>
    <mergeCell ref="B7:B8"/>
    <mergeCell ref="G17:G18"/>
    <mergeCell ref="N7:N8"/>
    <mergeCell ref="N9:N10"/>
    <mergeCell ref="N11:N12"/>
    <mergeCell ref="B15:B16"/>
    <mergeCell ref="B17:B18"/>
    <mergeCell ref="N15:N16"/>
    <mergeCell ref="N17:N18"/>
    <mergeCell ref="G7:G8"/>
    <mergeCell ref="G9:G10"/>
    <mergeCell ref="G11:G12"/>
    <mergeCell ref="B9:B10"/>
    <mergeCell ref="B11:B12"/>
    <mergeCell ref="B34:C34"/>
    <mergeCell ref="B32:C32"/>
    <mergeCell ref="N19:N20"/>
    <mergeCell ref="N21:N22"/>
    <mergeCell ref="N23:N24"/>
    <mergeCell ref="N25:N26"/>
    <mergeCell ref="G23:G24"/>
    <mergeCell ref="B21:B22"/>
    <mergeCell ref="B23:B24"/>
    <mergeCell ref="B25:B26"/>
    <mergeCell ref="B19:B20"/>
    <mergeCell ref="G19:G20"/>
    <mergeCell ref="V29:W29"/>
    <mergeCell ref="A31:B31"/>
    <mergeCell ref="M31:N31"/>
    <mergeCell ref="S21:S22"/>
    <mergeCell ref="G25:G26"/>
    <mergeCell ref="G21:G22"/>
    <mergeCell ref="G15:G16"/>
    <mergeCell ref="S25:S26"/>
    <mergeCell ref="S15:S16"/>
    <mergeCell ref="S17:S18"/>
    <mergeCell ref="S19:S20"/>
    <mergeCell ref="S23:S24"/>
    <mergeCell ref="B13:B14"/>
    <mergeCell ref="S7:S8"/>
    <mergeCell ref="S9:S10"/>
    <mergeCell ref="S11:S12"/>
    <mergeCell ref="S13:S14"/>
    <mergeCell ref="G13:G14"/>
    <mergeCell ref="N13:N14"/>
    <mergeCell ref="I36:K36"/>
    <mergeCell ref="D29:F29"/>
    <mergeCell ref="J29:K29"/>
    <mergeCell ref="P29:R29"/>
    <mergeCell ref="F36:G36"/>
    <mergeCell ref="N32:O32"/>
    <mergeCell ref="F32:G32"/>
    <mergeCell ref="F34:G34"/>
    <mergeCell ref="R32:S32"/>
    <mergeCell ref="C1:J1"/>
    <mergeCell ref="O1:V1"/>
    <mergeCell ref="D5:E5"/>
    <mergeCell ref="I4:J4"/>
    <mergeCell ref="I5:J5"/>
    <mergeCell ref="P5:Q5"/>
    <mergeCell ref="U4:V4"/>
    <mergeCell ref="U5:V5"/>
    <mergeCell ref="B4:C4"/>
    <mergeCell ref="B5:C5"/>
    <mergeCell ref="G4:H4"/>
    <mergeCell ref="G5:H5"/>
    <mergeCell ref="D4:F4"/>
    <mergeCell ref="S4:T4"/>
    <mergeCell ref="N5:O5"/>
    <mergeCell ref="S5:T5"/>
  </mergeCells>
  <phoneticPr fontId="2"/>
  <dataValidations count="1">
    <dataValidation imeMode="hiragana" allowBlank="1" showInputMessage="1" showErrorMessage="1" sqref="P4 D4:D5 I4:I5" xr:uid="{00000000-0002-0000-0500-000000000000}"/>
  </dataValidations>
  <printOptions horizontalCentered="1" verticalCentered="1"/>
  <pageMargins left="0.39370078740157483" right="0.39370078740157483" top="0.39370078740157483" bottom="0.39370078740157483" header="0" footer="0"/>
  <pageSetup paperSize="9" orientation="portrait" horizontalDpi="4294967293" r:id="rId1"/>
  <headerFooter alignWithMargins="0"/>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36"/>
  <sheetViews>
    <sheetView zoomScale="80" zoomScaleNormal="80" workbookViewId="0">
      <selection activeCell="D5" sqref="D5:E5"/>
    </sheetView>
  </sheetViews>
  <sheetFormatPr defaultRowHeight="13.5" x14ac:dyDescent="0.15"/>
  <cols>
    <col min="1" max="1" width="1.875" customWidth="1"/>
    <col min="2" max="2" width="5.5" customWidth="1"/>
    <col min="4" max="4" width="13.125" style="3" bestFit="1" customWidth="1"/>
    <col min="5" max="5" width="14.625" style="1" bestFit="1" customWidth="1"/>
    <col min="6" max="6" width="5.25" bestFit="1" customWidth="1"/>
    <col min="7" max="7" width="5.5" bestFit="1" customWidth="1"/>
    <col min="9" max="9" width="13.125" style="3" customWidth="1"/>
    <col min="10" max="10" width="13.125" style="1" customWidth="1"/>
    <col min="11" max="11" width="5.25" customWidth="1"/>
    <col min="12" max="13" width="1.875" customWidth="1"/>
    <col min="14" max="14" width="5.5" customWidth="1"/>
    <col min="16" max="16" width="13.125" bestFit="1" customWidth="1"/>
    <col min="17" max="17" width="14.625" bestFit="1" customWidth="1"/>
    <col min="18" max="18" width="5.25" bestFit="1" customWidth="1"/>
    <col min="19" max="19" width="5.5" bestFit="1" customWidth="1"/>
    <col min="21" max="22" width="13.125" customWidth="1"/>
    <col min="23" max="23" width="5.25" customWidth="1"/>
    <col min="24" max="24" width="1.875" customWidth="1"/>
  </cols>
  <sheetData>
    <row r="1" spans="2:23" s="6" customFormat="1" ht="22.5" customHeight="1" x14ac:dyDescent="0.15">
      <c r="C1" s="194" t="s">
        <v>221</v>
      </c>
      <c r="D1" s="194"/>
      <c r="E1" s="194"/>
      <c r="F1" s="194"/>
      <c r="G1" s="194"/>
      <c r="H1" s="194"/>
      <c r="I1" s="194"/>
      <c r="J1" s="194"/>
      <c r="O1" s="194" t="str">
        <f>C1</f>
        <v>佐世保地区 高校総合バドミントン大会申込書</v>
      </c>
      <c r="P1" s="194"/>
      <c r="Q1" s="194"/>
      <c r="R1" s="194"/>
      <c r="S1" s="194"/>
      <c r="T1" s="194"/>
      <c r="U1" s="194"/>
      <c r="V1" s="194"/>
    </row>
    <row r="2" spans="2:23" s="7" customFormat="1" ht="22.5" customHeight="1" x14ac:dyDescent="0.15">
      <c r="D2" s="8"/>
      <c r="E2" s="9"/>
      <c r="I2" s="8"/>
      <c r="J2" s="9"/>
      <c r="P2" s="8"/>
      <c r="Q2" s="9"/>
      <c r="U2" s="8"/>
      <c r="V2" s="9"/>
    </row>
    <row r="3" spans="2:23" s="5" customFormat="1" ht="22.5" customHeight="1" thickBot="1" x14ac:dyDescent="0.2">
      <c r="B3" s="17" t="str">
        <f>佐世保登録名簿!I2</f>
        <v/>
      </c>
      <c r="D3" s="10"/>
      <c r="E3" s="11"/>
      <c r="I3" s="10"/>
      <c r="J3" s="11"/>
      <c r="N3" s="17" t="str">
        <f>B3</f>
        <v/>
      </c>
      <c r="P3" s="10"/>
      <c r="Q3" s="11"/>
      <c r="U3" s="10"/>
      <c r="V3" s="11"/>
    </row>
    <row r="4" spans="2:23" s="5" customFormat="1" ht="22.5" customHeight="1" x14ac:dyDescent="0.15">
      <c r="B4" s="220" t="s">
        <v>9</v>
      </c>
      <c r="C4" s="221"/>
      <c r="D4" s="195" t="str">
        <f>佐世保登録名簿!D3</f>
        <v/>
      </c>
      <c r="E4" s="196" t="e">
        <f>VLOOKUP(学校番号,高校番号女,8,FALSE)</f>
        <v>#NAME?</v>
      </c>
      <c r="F4" s="197" t="e">
        <f>VLOOKUP(学校番号,高校番号女,8,FALSE)</f>
        <v>#NAME?</v>
      </c>
      <c r="G4" s="220" t="s">
        <v>0</v>
      </c>
      <c r="H4" s="221"/>
      <c r="I4" s="226">
        <f>佐世保登録名簿!J3</f>
        <v>0</v>
      </c>
      <c r="J4" s="227"/>
      <c r="K4" s="36" t="s">
        <v>1</v>
      </c>
      <c r="N4" s="220" t="s">
        <v>9</v>
      </c>
      <c r="O4" s="221"/>
      <c r="P4" s="195" t="str">
        <f>D4</f>
        <v/>
      </c>
      <c r="Q4" s="196" t="e">
        <f>VLOOKUP(学校番号,高校番号女,8,FALSE)</f>
        <v>#NAME?</v>
      </c>
      <c r="R4" s="197" t="e">
        <f>VLOOKUP(学校番号,高校番号女,8,FALSE)</f>
        <v>#NAME?</v>
      </c>
      <c r="S4" s="220" t="s">
        <v>0</v>
      </c>
      <c r="T4" s="221"/>
      <c r="U4" s="226">
        <f>IF(I4="","",I4)</f>
        <v>0</v>
      </c>
      <c r="V4" s="227"/>
      <c r="W4" s="36" t="s">
        <v>1</v>
      </c>
    </row>
    <row r="5" spans="2:23" s="5" customFormat="1" ht="22.5" customHeight="1" thickBot="1" x14ac:dyDescent="0.2">
      <c r="B5" s="222" t="s">
        <v>6</v>
      </c>
      <c r="C5" s="223"/>
      <c r="D5" s="218">
        <f>佐世保登録名簿!D5</f>
        <v>0</v>
      </c>
      <c r="E5" s="219"/>
      <c r="F5" s="35"/>
      <c r="G5" s="222" t="s">
        <v>67</v>
      </c>
      <c r="H5" s="223"/>
      <c r="I5" s="218" t="str">
        <f>IF(選抜!I5="","",選抜!I5)</f>
        <v/>
      </c>
      <c r="J5" s="219"/>
      <c r="K5" s="13"/>
      <c r="N5" s="222" t="s">
        <v>6</v>
      </c>
      <c r="O5" s="223"/>
      <c r="P5" s="224">
        <f>IF(D5="","",D5)</f>
        <v>0</v>
      </c>
      <c r="Q5" s="225"/>
      <c r="R5" s="35"/>
      <c r="S5" s="222" t="s">
        <v>67</v>
      </c>
      <c r="T5" s="223"/>
      <c r="U5" s="228" t="str">
        <f>IF(I5="","",I5)</f>
        <v/>
      </c>
      <c r="V5" s="229"/>
      <c r="W5" s="13"/>
    </row>
    <row r="6" spans="2:23" s="17" customFormat="1" ht="22.5" customHeight="1" x14ac:dyDescent="0.15">
      <c r="B6" s="14" t="s">
        <v>68</v>
      </c>
      <c r="C6" s="15" t="s">
        <v>2</v>
      </c>
      <c r="D6" s="112" t="s">
        <v>75</v>
      </c>
      <c r="E6" s="113" t="s">
        <v>216</v>
      </c>
      <c r="F6" s="105" t="s">
        <v>3</v>
      </c>
      <c r="G6" s="16" t="s">
        <v>68</v>
      </c>
      <c r="H6" s="15" t="s">
        <v>2</v>
      </c>
      <c r="I6" s="112" t="s">
        <v>75</v>
      </c>
      <c r="J6" s="113" t="s">
        <v>216</v>
      </c>
      <c r="K6" s="105" t="s">
        <v>3</v>
      </c>
      <c r="N6" s="14" t="s">
        <v>68</v>
      </c>
      <c r="O6" s="118" t="s">
        <v>2</v>
      </c>
      <c r="P6" s="107" t="s">
        <v>75</v>
      </c>
      <c r="Q6" s="113" t="s">
        <v>216</v>
      </c>
      <c r="R6" s="119" t="s">
        <v>3</v>
      </c>
      <c r="S6" s="16" t="s">
        <v>68</v>
      </c>
      <c r="T6" s="118" t="s">
        <v>2</v>
      </c>
      <c r="U6" s="107" t="s">
        <v>75</v>
      </c>
      <c r="V6" s="113" t="s">
        <v>216</v>
      </c>
      <c r="W6" s="119" t="s">
        <v>3</v>
      </c>
    </row>
    <row r="7" spans="2:23" s="5" customFormat="1" ht="22.5" customHeight="1" x14ac:dyDescent="0.15">
      <c r="B7" s="217" t="s">
        <v>85</v>
      </c>
      <c r="C7" s="46"/>
      <c r="D7" s="114" t="str">
        <f t="shared" ref="D7:D26" si="0">IF(C7=0,"",VLOOKUP(C7,高校登録,2,FALSE))</f>
        <v/>
      </c>
      <c r="E7" s="115" t="str">
        <f t="shared" ref="E7:E26" si="1">IF(C7=0,"",VLOOKUP(C7,高校登録,4,FALSE))</f>
        <v/>
      </c>
      <c r="F7" s="47" t="str">
        <f t="shared" ref="F7:F26" si="2">IF(C7=0,"",VLOOKUP(C7,高校登録,7,FALSE))</f>
        <v/>
      </c>
      <c r="G7" s="217" t="s">
        <v>12</v>
      </c>
      <c r="H7" s="46"/>
      <c r="I7" s="114" t="str">
        <f t="shared" ref="I7:I26" si="3">IF(H7=0,"",VLOOKUP(H7,高校登録,2,FALSE))</f>
        <v/>
      </c>
      <c r="J7" s="115" t="str">
        <f t="shared" ref="J7:J26" si="4">IF(H7=0,"",VLOOKUP(H7,高校登録,4,FALSE))</f>
        <v/>
      </c>
      <c r="K7" s="47" t="str">
        <f t="shared" ref="K7:K26" si="5">IF(H7=0,"",VLOOKUP(H7,高校登録,7,FALSE))</f>
        <v/>
      </c>
      <c r="N7" s="20" t="s">
        <v>86</v>
      </c>
      <c r="O7" s="38"/>
      <c r="P7" s="109" t="str">
        <f t="shared" ref="P7:P26" si="6">IF(O7=0,"",VLOOKUP(O7,高校登録,2,FALSE))</f>
        <v/>
      </c>
      <c r="Q7" s="109" t="str">
        <f t="shared" ref="Q7:Q26" si="7">IF(O7=0,"",VLOOKUP(O7,高校登録,4,FALSE))</f>
        <v/>
      </c>
      <c r="R7" s="19" t="str">
        <f t="shared" ref="R7:R26" si="8">IF(O7=0,"",VLOOKUP(O7,高校登録,7,FALSE))</f>
        <v/>
      </c>
      <c r="S7" s="20" t="s">
        <v>87</v>
      </c>
      <c r="T7" s="38"/>
      <c r="U7" s="109" t="str">
        <f t="shared" ref="U7:U26" si="9">IF(T7=0,"",VLOOKUP(T7,高校登録,2,FALSE))</f>
        <v/>
      </c>
      <c r="V7" s="109" t="str">
        <f t="shared" ref="V7:V26" si="10">IF(T7=0,"",VLOOKUP(T7,高校登録,4,FALSE))</f>
        <v/>
      </c>
      <c r="W7" s="19" t="str">
        <f t="shared" ref="W7:W26" si="11">IF(T7=0,"",VLOOKUP(T7,高校登録,7,FALSE))</f>
        <v/>
      </c>
    </row>
    <row r="8" spans="2:23" s="5" customFormat="1" ht="22.5" customHeight="1" x14ac:dyDescent="0.15">
      <c r="B8" s="217"/>
      <c r="C8" s="44"/>
      <c r="D8" s="108" t="str">
        <f t="shared" si="0"/>
        <v/>
      </c>
      <c r="E8" s="116" t="str">
        <f t="shared" si="1"/>
        <v/>
      </c>
      <c r="F8" s="34" t="str">
        <f t="shared" si="2"/>
        <v/>
      </c>
      <c r="G8" s="217"/>
      <c r="H8" s="44"/>
      <c r="I8" s="108" t="str">
        <f t="shared" si="3"/>
        <v/>
      </c>
      <c r="J8" s="116" t="str">
        <f t="shared" si="4"/>
        <v/>
      </c>
      <c r="K8" s="34" t="str">
        <f t="shared" si="5"/>
        <v/>
      </c>
      <c r="N8" s="21" t="s">
        <v>88</v>
      </c>
      <c r="O8" s="38"/>
      <c r="P8" s="109" t="str">
        <f t="shared" si="6"/>
        <v/>
      </c>
      <c r="Q8" s="109" t="str">
        <f t="shared" si="7"/>
        <v/>
      </c>
      <c r="R8" s="19" t="str">
        <f t="shared" si="8"/>
        <v/>
      </c>
      <c r="S8" s="21" t="s">
        <v>89</v>
      </c>
      <c r="T8" s="38"/>
      <c r="U8" s="109" t="str">
        <f t="shared" si="9"/>
        <v/>
      </c>
      <c r="V8" s="109" t="str">
        <f t="shared" si="10"/>
        <v/>
      </c>
      <c r="W8" s="19" t="str">
        <f t="shared" si="11"/>
        <v/>
      </c>
    </row>
    <row r="9" spans="2:23" s="5" customFormat="1" ht="22.5" customHeight="1" x14ac:dyDescent="0.15">
      <c r="B9" s="217" t="s">
        <v>13</v>
      </c>
      <c r="C9" s="46"/>
      <c r="D9" s="114" t="str">
        <f t="shared" si="0"/>
        <v/>
      </c>
      <c r="E9" s="115" t="str">
        <f t="shared" si="1"/>
        <v/>
      </c>
      <c r="F9" s="47" t="str">
        <f t="shared" si="2"/>
        <v/>
      </c>
      <c r="G9" s="217" t="s">
        <v>14</v>
      </c>
      <c r="H9" s="46"/>
      <c r="I9" s="114" t="str">
        <f t="shared" si="3"/>
        <v/>
      </c>
      <c r="J9" s="115" t="str">
        <f t="shared" si="4"/>
        <v/>
      </c>
      <c r="K9" s="47" t="str">
        <f t="shared" si="5"/>
        <v/>
      </c>
      <c r="N9" s="20" t="s">
        <v>15</v>
      </c>
      <c r="O9" s="38"/>
      <c r="P9" s="109" t="str">
        <f t="shared" si="6"/>
        <v/>
      </c>
      <c r="Q9" s="109" t="str">
        <f t="shared" si="7"/>
        <v/>
      </c>
      <c r="R9" s="19" t="str">
        <f t="shared" si="8"/>
        <v/>
      </c>
      <c r="S9" s="20" t="s">
        <v>16</v>
      </c>
      <c r="T9" s="38"/>
      <c r="U9" s="109" t="str">
        <f t="shared" si="9"/>
        <v/>
      </c>
      <c r="V9" s="109" t="str">
        <f t="shared" si="10"/>
        <v/>
      </c>
      <c r="W9" s="19" t="str">
        <f t="shared" si="11"/>
        <v/>
      </c>
    </row>
    <row r="10" spans="2:23" s="5" customFormat="1" ht="22.5" customHeight="1" x14ac:dyDescent="0.15">
      <c r="B10" s="217"/>
      <c r="C10" s="44"/>
      <c r="D10" s="108" t="str">
        <f t="shared" si="0"/>
        <v/>
      </c>
      <c r="E10" s="116" t="str">
        <f t="shared" si="1"/>
        <v/>
      </c>
      <c r="F10" s="34" t="str">
        <f t="shared" si="2"/>
        <v/>
      </c>
      <c r="G10" s="217"/>
      <c r="H10" s="44"/>
      <c r="I10" s="108" t="str">
        <f t="shared" si="3"/>
        <v/>
      </c>
      <c r="J10" s="116" t="str">
        <f t="shared" si="4"/>
        <v/>
      </c>
      <c r="K10" s="34" t="str">
        <f t="shared" si="5"/>
        <v/>
      </c>
      <c r="N10" s="21" t="s">
        <v>17</v>
      </c>
      <c r="O10" s="38"/>
      <c r="P10" s="109" t="str">
        <f t="shared" si="6"/>
        <v/>
      </c>
      <c r="Q10" s="109" t="str">
        <f t="shared" si="7"/>
        <v/>
      </c>
      <c r="R10" s="19" t="str">
        <f t="shared" si="8"/>
        <v/>
      </c>
      <c r="S10" s="21" t="s">
        <v>18</v>
      </c>
      <c r="T10" s="38"/>
      <c r="U10" s="109" t="str">
        <f t="shared" si="9"/>
        <v/>
      </c>
      <c r="V10" s="109" t="str">
        <f t="shared" si="10"/>
        <v/>
      </c>
      <c r="W10" s="19" t="str">
        <f t="shared" si="11"/>
        <v/>
      </c>
    </row>
    <row r="11" spans="2:23" s="5" customFormat="1" ht="22.5" customHeight="1" x14ac:dyDescent="0.15">
      <c r="B11" s="217" t="s">
        <v>19</v>
      </c>
      <c r="C11" s="46"/>
      <c r="D11" s="114" t="str">
        <f t="shared" si="0"/>
        <v/>
      </c>
      <c r="E11" s="115" t="str">
        <f t="shared" si="1"/>
        <v/>
      </c>
      <c r="F11" s="47" t="str">
        <f t="shared" si="2"/>
        <v/>
      </c>
      <c r="G11" s="217" t="s">
        <v>20</v>
      </c>
      <c r="H11" s="46"/>
      <c r="I11" s="114" t="str">
        <f t="shared" si="3"/>
        <v/>
      </c>
      <c r="J11" s="115" t="str">
        <f t="shared" si="4"/>
        <v/>
      </c>
      <c r="K11" s="47" t="str">
        <f t="shared" si="5"/>
        <v/>
      </c>
      <c r="N11" s="20" t="s">
        <v>21</v>
      </c>
      <c r="O11" s="38"/>
      <c r="P11" s="109" t="str">
        <f t="shared" si="6"/>
        <v/>
      </c>
      <c r="Q11" s="109" t="str">
        <f t="shared" si="7"/>
        <v/>
      </c>
      <c r="R11" s="19" t="str">
        <f t="shared" si="8"/>
        <v/>
      </c>
      <c r="S11" s="20" t="s">
        <v>22</v>
      </c>
      <c r="T11" s="38"/>
      <c r="U11" s="109" t="str">
        <f t="shared" si="9"/>
        <v/>
      </c>
      <c r="V11" s="109" t="str">
        <f t="shared" si="10"/>
        <v/>
      </c>
      <c r="W11" s="19" t="str">
        <f t="shared" si="11"/>
        <v/>
      </c>
    </row>
    <row r="12" spans="2:23" s="5" customFormat="1" ht="22.5" customHeight="1" x14ac:dyDescent="0.15">
      <c r="B12" s="217"/>
      <c r="C12" s="44"/>
      <c r="D12" s="108" t="str">
        <f t="shared" si="0"/>
        <v/>
      </c>
      <c r="E12" s="116" t="str">
        <f t="shared" si="1"/>
        <v/>
      </c>
      <c r="F12" s="34" t="str">
        <f t="shared" si="2"/>
        <v/>
      </c>
      <c r="G12" s="217"/>
      <c r="H12" s="44"/>
      <c r="I12" s="108" t="str">
        <f t="shared" si="3"/>
        <v/>
      </c>
      <c r="J12" s="116" t="str">
        <f t="shared" si="4"/>
        <v/>
      </c>
      <c r="K12" s="34" t="str">
        <f t="shared" si="5"/>
        <v/>
      </c>
      <c r="N12" s="21" t="s">
        <v>23</v>
      </c>
      <c r="O12" s="38"/>
      <c r="P12" s="109" t="str">
        <f t="shared" si="6"/>
        <v/>
      </c>
      <c r="Q12" s="109" t="str">
        <f t="shared" si="7"/>
        <v/>
      </c>
      <c r="R12" s="19" t="str">
        <f t="shared" si="8"/>
        <v/>
      </c>
      <c r="S12" s="21" t="s">
        <v>24</v>
      </c>
      <c r="T12" s="38"/>
      <c r="U12" s="109" t="str">
        <f t="shared" si="9"/>
        <v/>
      </c>
      <c r="V12" s="109" t="str">
        <f t="shared" si="10"/>
        <v/>
      </c>
      <c r="W12" s="19" t="str">
        <f t="shared" si="11"/>
        <v/>
      </c>
    </row>
    <row r="13" spans="2:23" s="5" customFormat="1" ht="22.5" customHeight="1" x14ac:dyDescent="0.15">
      <c r="B13" s="217" t="s">
        <v>25</v>
      </c>
      <c r="C13" s="46"/>
      <c r="D13" s="114" t="str">
        <f t="shared" si="0"/>
        <v/>
      </c>
      <c r="E13" s="115" t="str">
        <f t="shared" si="1"/>
        <v/>
      </c>
      <c r="F13" s="47" t="str">
        <f t="shared" si="2"/>
        <v/>
      </c>
      <c r="G13" s="217" t="s">
        <v>26</v>
      </c>
      <c r="H13" s="46"/>
      <c r="I13" s="114" t="str">
        <f t="shared" si="3"/>
        <v/>
      </c>
      <c r="J13" s="115" t="str">
        <f t="shared" si="4"/>
        <v/>
      </c>
      <c r="K13" s="47" t="str">
        <f t="shared" si="5"/>
        <v/>
      </c>
      <c r="N13" s="20" t="s">
        <v>27</v>
      </c>
      <c r="O13" s="38"/>
      <c r="P13" s="109" t="str">
        <f t="shared" si="6"/>
        <v/>
      </c>
      <c r="Q13" s="109" t="str">
        <f t="shared" si="7"/>
        <v/>
      </c>
      <c r="R13" s="19" t="str">
        <f t="shared" si="8"/>
        <v/>
      </c>
      <c r="S13" s="20" t="s">
        <v>28</v>
      </c>
      <c r="T13" s="38"/>
      <c r="U13" s="109" t="str">
        <f t="shared" si="9"/>
        <v/>
      </c>
      <c r="V13" s="109" t="str">
        <f t="shared" si="10"/>
        <v/>
      </c>
      <c r="W13" s="19" t="str">
        <f t="shared" si="11"/>
        <v/>
      </c>
    </row>
    <row r="14" spans="2:23" s="5" customFormat="1" ht="22.5" customHeight="1" x14ac:dyDescent="0.15">
      <c r="B14" s="217"/>
      <c r="C14" s="44"/>
      <c r="D14" s="108" t="str">
        <f t="shared" si="0"/>
        <v/>
      </c>
      <c r="E14" s="116" t="str">
        <f t="shared" si="1"/>
        <v/>
      </c>
      <c r="F14" s="34" t="str">
        <f t="shared" si="2"/>
        <v/>
      </c>
      <c r="G14" s="217"/>
      <c r="H14" s="44"/>
      <c r="I14" s="108" t="str">
        <f t="shared" si="3"/>
        <v/>
      </c>
      <c r="J14" s="116" t="str">
        <f t="shared" si="4"/>
        <v/>
      </c>
      <c r="K14" s="34" t="str">
        <f t="shared" si="5"/>
        <v/>
      </c>
      <c r="N14" s="21" t="s">
        <v>29</v>
      </c>
      <c r="O14" s="38"/>
      <c r="P14" s="109" t="str">
        <f t="shared" si="6"/>
        <v/>
      </c>
      <c r="Q14" s="109" t="str">
        <f t="shared" si="7"/>
        <v/>
      </c>
      <c r="R14" s="19" t="str">
        <f t="shared" si="8"/>
        <v/>
      </c>
      <c r="S14" s="21" t="s">
        <v>30</v>
      </c>
      <c r="T14" s="38"/>
      <c r="U14" s="109" t="str">
        <f t="shared" si="9"/>
        <v/>
      </c>
      <c r="V14" s="109" t="str">
        <f t="shared" si="10"/>
        <v/>
      </c>
      <c r="W14" s="19" t="str">
        <f t="shared" si="11"/>
        <v/>
      </c>
    </row>
    <row r="15" spans="2:23" s="5" customFormat="1" ht="22.5" customHeight="1" x14ac:dyDescent="0.15">
      <c r="B15" s="217" t="s">
        <v>31</v>
      </c>
      <c r="C15" s="46"/>
      <c r="D15" s="114" t="str">
        <f t="shared" si="0"/>
        <v/>
      </c>
      <c r="E15" s="115" t="str">
        <f t="shared" si="1"/>
        <v/>
      </c>
      <c r="F15" s="47" t="str">
        <f t="shared" si="2"/>
        <v/>
      </c>
      <c r="G15" s="217" t="s">
        <v>32</v>
      </c>
      <c r="H15" s="46"/>
      <c r="I15" s="114" t="str">
        <f t="shared" si="3"/>
        <v/>
      </c>
      <c r="J15" s="115" t="str">
        <f t="shared" si="4"/>
        <v/>
      </c>
      <c r="K15" s="47" t="str">
        <f t="shared" si="5"/>
        <v/>
      </c>
      <c r="N15" s="20" t="s">
        <v>33</v>
      </c>
      <c r="O15" s="38"/>
      <c r="P15" s="109" t="str">
        <f t="shared" si="6"/>
        <v/>
      </c>
      <c r="Q15" s="109" t="str">
        <f t="shared" si="7"/>
        <v/>
      </c>
      <c r="R15" s="19" t="str">
        <f t="shared" si="8"/>
        <v/>
      </c>
      <c r="S15" s="20" t="s">
        <v>34</v>
      </c>
      <c r="T15" s="38"/>
      <c r="U15" s="109" t="str">
        <f t="shared" si="9"/>
        <v/>
      </c>
      <c r="V15" s="109" t="str">
        <f t="shared" si="10"/>
        <v/>
      </c>
      <c r="W15" s="19" t="str">
        <f t="shared" si="11"/>
        <v/>
      </c>
    </row>
    <row r="16" spans="2:23" s="5" customFormat="1" ht="22.5" customHeight="1" x14ac:dyDescent="0.15">
      <c r="B16" s="217"/>
      <c r="C16" s="44"/>
      <c r="D16" s="108" t="str">
        <f t="shared" si="0"/>
        <v/>
      </c>
      <c r="E16" s="116" t="str">
        <f t="shared" si="1"/>
        <v/>
      </c>
      <c r="F16" s="34" t="str">
        <f t="shared" si="2"/>
        <v/>
      </c>
      <c r="G16" s="217"/>
      <c r="H16" s="44"/>
      <c r="I16" s="108" t="str">
        <f t="shared" si="3"/>
        <v/>
      </c>
      <c r="J16" s="116" t="str">
        <f t="shared" si="4"/>
        <v/>
      </c>
      <c r="K16" s="34" t="str">
        <f t="shared" si="5"/>
        <v/>
      </c>
      <c r="N16" s="21" t="s">
        <v>35</v>
      </c>
      <c r="O16" s="38"/>
      <c r="P16" s="109" t="str">
        <f t="shared" si="6"/>
        <v/>
      </c>
      <c r="Q16" s="109" t="str">
        <f t="shared" si="7"/>
        <v/>
      </c>
      <c r="R16" s="19" t="str">
        <f t="shared" si="8"/>
        <v/>
      </c>
      <c r="S16" s="21" t="s">
        <v>36</v>
      </c>
      <c r="T16" s="38"/>
      <c r="U16" s="109" t="str">
        <f t="shared" si="9"/>
        <v/>
      </c>
      <c r="V16" s="109" t="str">
        <f t="shared" si="10"/>
        <v/>
      </c>
      <c r="W16" s="19" t="str">
        <f t="shared" si="11"/>
        <v/>
      </c>
    </row>
    <row r="17" spans="1:23" s="5" customFormat="1" ht="22.5" customHeight="1" x14ac:dyDescent="0.15">
      <c r="B17" s="217" t="s">
        <v>37</v>
      </c>
      <c r="C17" s="46"/>
      <c r="D17" s="114" t="str">
        <f t="shared" si="0"/>
        <v/>
      </c>
      <c r="E17" s="115" t="str">
        <f t="shared" si="1"/>
        <v/>
      </c>
      <c r="F17" s="47" t="str">
        <f t="shared" si="2"/>
        <v/>
      </c>
      <c r="G17" s="217" t="s">
        <v>38</v>
      </c>
      <c r="H17" s="46"/>
      <c r="I17" s="114" t="str">
        <f t="shared" si="3"/>
        <v/>
      </c>
      <c r="J17" s="115" t="str">
        <f t="shared" si="4"/>
        <v/>
      </c>
      <c r="K17" s="47" t="str">
        <f t="shared" si="5"/>
        <v/>
      </c>
      <c r="N17" s="20" t="s">
        <v>39</v>
      </c>
      <c r="O17" s="38"/>
      <c r="P17" s="109" t="str">
        <f t="shared" si="6"/>
        <v/>
      </c>
      <c r="Q17" s="109" t="str">
        <f t="shared" si="7"/>
        <v/>
      </c>
      <c r="R17" s="19" t="str">
        <f t="shared" si="8"/>
        <v/>
      </c>
      <c r="S17" s="20" t="s">
        <v>40</v>
      </c>
      <c r="T17" s="38"/>
      <c r="U17" s="109" t="str">
        <f t="shared" si="9"/>
        <v/>
      </c>
      <c r="V17" s="109" t="str">
        <f t="shared" si="10"/>
        <v/>
      </c>
      <c r="W17" s="19" t="str">
        <f t="shared" si="11"/>
        <v/>
      </c>
    </row>
    <row r="18" spans="1:23" s="5" customFormat="1" ht="22.5" customHeight="1" x14ac:dyDescent="0.15">
      <c r="B18" s="217"/>
      <c r="C18" s="44"/>
      <c r="D18" s="108" t="str">
        <f t="shared" si="0"/>
        <v/>
      </c>
      <c r="E18" s="116" t="str">
        <f t="shared" si="1"/>
        <v/>
      </c>
      <c r="F18" s="34" t="str">
        <f t="shared" si="2"/>
        <v/>
      </c>
      <c r="G18" s="217"/>
      <c r="H18" s="44"/>
      <c r="I18" s="108" t="str">
        <f t="shared" si="3"/>
        <v/>
      </c>
      <c r="J18" s="116" t="str">
        <f t="shared" si="4"/>
        <v/>
      </c>
      <c r="K18" s="34" t="str">
        <f t="shared" si="5"/>
        <v/>
      </c>
      <c r="N18" s="21" t="s">
        <v>41</v>
      </c>
      <c r="O18" s="38"/>
      <c r="P18" s="109" t="str">
        <f t="shared" si="6"/>
        <v/>
      </c>
      <c r="Q18" s="109" t="str">
        <f t="shared" si="7"/>
        <v/>
      </c>
      <c r="R18" s="19" t="str">
        <f t="shared" si="8"/>
        <v/>
      </c>
      <c r="S18" s="21" t="s">
        <v>42</v>
      </c>
      <c r="T18" s="38"/>
      <c r="U18" s="109" t="str">
        <f t="shared" si="9"/>
        <v/>
      </c>
      <c r="V18" s="109" t="str">
        <f t="shared" si="10"/>
        <v/>
      </c>
      <c r="W18" s="19" t="str">
        <f t="shared" si="11"/>
        <v/>
      </c>
    </row>
    <row r="19" spans="1:23" s="5" customFormat="1" ht="22.5" customHeight="1" x14ac:dyDescent="0.15">
      <c r="B19" s="217" t="s">
        <v>43</v>
      </c>
      <c r="C19" s="46"/>
      <c r="D19" s="114" t="str">
        <f t="shared" si="0"/>
        <v/>
      </c>
      <c r="E19" s="115" t="str">
        <f t="shared" si="1"/>
        <v/>
      </c>
      <c r="F19" s="47" t="str">
        <f t="shared" si="2"/>
        <v/>
      </c>
      <c r="G19" s="217" t="s">
        <v>44</v>
      </c>
      <c r="H19" s="46"/>
      <c r="I19" s="114" t="str">
        <f t="shared" si="3"/>
        <v/>
      </c>
      <c r="J19" s="115" t="str">
        <f t="shared" si="4"/>
        <v/>
      </c>
      <c r="K19" s="47" t="str">
        <f t="shared" si="5"/>
        <v/>
      </c>
      <c r="N19" s="20" t="s">
        <v>45</v>
      </c>
      <c r="O19" s="38"/>
      <c r="P19" s="109" t="str">
        <f t="shared" si="6"/>
        <v/>
      </c>
      <c r="Q19" s="109" t="str">
        <f t="shared" si="7"/>
        <v/>
      </c>
      <c r="R19" s="19" t="str">
        <f t="shared" si="8"/>
        <v/>
      </c>
      <c r="S19" s="20" t="s">
        <v>46</v>
      </c>
      <c r="T19" s="38"/>
      <c r="U19" s="109" t="str">
        <f t="shared" si="9"/>
        <v/>
      </c>
      <c r="V19" s="109" t="str">
        <f t="shared" si="10"/>
        <v/>
      </c>
      <c r="W19" s="19" t="str">
        <f t="shared" si="11"/>
        <v/>
      </c>
    </row>
    <row r="20" spans="1:23" s="5" customFormat="1" ht="22.5" customHeight="1" x14ac:dyDescent="0.15">
      <c r="B20" s="217"/>
      <c r="C20" s="44"/>
      <c r="D20" s="108" t="str">
        <f t="shared" si="0"/>
        <v/>
      </c>
      <c r="E20" s="116" t="str">
        <f t="shared" si="1"/>
        <v/>
      </c>
      <c r="F20" s="34" t="str">
        <f t="shared" si="2"/>
        <v/>
      </c>
      <c r="G20" s="217"/>
      <c r="H20" s="44"/>
      <c r="I20" s="108" t="str">
        <f t="shared" si="3"/>
        <v/>
      </c>
      <c r="J20" s="116" t="str">
        <f t="shared" si="4"/>
        <v/>
      </c>
      <c r="K20" s="34" t="str">
        <f t="shared" si="5"/>
        <v/>
      </c>
      <c r="N20" s="21" t="s">
        <v>47</v>
      </c>
      <c r="O20" s="38"/>
      <c r="P20" s="109" t="str">
        <f t="shared" si="6"/>
        <v/>
      </c>
      <c r="Q20" s="109" t="str">
        <f t="shared" si="7"/>
        <v/>
      </c>
      <c r="R20" s="19" t="str">
        <f t="shared" si="8"/>
        <v/>
      </c>
      <c r="S20" s="21" t="s">
        <v>48</v>
      </c>
      <c r="T20" s="38"/>
      <c r="U20" s="109" t="str">
        <f t="shared" si="9"/>
        <v/>
      </c>
      <c r="V20" s="109" t="str">
        <f t="shared" si="10"/>
        <v/>
      </c>
      <c r="W20" s="19" t="str">
        <f t="shared" si="11"/>
        <v/>
      </c>
    </row>
    <row r="21" spans="1:23" s="5" customFormat="1" ht="22.5" customHeight="1" x14ac:dyDescent="0.15">
      <c r="B21" s="217" t="s">
        <v>49</v>
      </c>
      <c r="C21" s="46"/>
      <c r="D21" s="114" t="str">
        <f t="shared" si="0"/>
        <v/>
      </c>
      <c r="E21" s="115" t="str">
        <f t="shared" si="1"/>
        <v/>
      </c>
      <c r="F21" s="47" t="str">
        <f t="shared" si="2"/>
        <v/>
      </c>
      <c r="G21" s="217" t="s">
        <v>50</v>
      </c>
      <c r="H21" s="46"/>
      <c r="I21" s="114" t="str">
        <f t="shared" si="3"/>
        <v/>
      </c>
      <c r="J21" s="115" t="str">
        <f t="shared" si="4"/>
        <v/>
      </c>
      <c r="K21" s="47" t="str">
        <f t="shared" si="5"/>
        <v/>
      </c>
      <c r="N21" s="20" t="s">
        <v>51</v>
      </c>
      <c r="O21" s="38"/>
      <c r="P21" s="109" t="str">
        <f t="shared" si="6"/>
        <v/>
      </c>
      <c r="Q21" s="109" t="str">
        <f t="shared" si="7"/>
        <v/>
      </c>
      <c r="R21" s="19" t="str">
        <f t="shared" si="8"/>
        <v/>
      </c>
      <c r="S21" s="20" t="s">
        <v>52</v>
      </c>
      <c r="T21" s="38"/>
      <c r="U21" s="109" t="str">
        <f t="shared" si="9"/>
        <v/>
      </c>
      <c r="V21" s="109" t="str">
        <f t="shared" si="10"/>
        <v/>
      </c>
      <c r="W21" s="19" t="str">
        <f t="shared" si="11"/>
        <v/>
      </c>
    </row>
    <row r="22" spans="1:23" s="5" customFormat="1" ht="22.5" customHeight="1" x14ac:dyDescent="0.15">
      <c r="B22" s="217"/>
      <c r="C22" s="44"/>
      <c r="D22" s="108" t="str">
        <f t="shared" si="0"/>
        <v/>
      </c>
      <c r="E22" s="116" t="str">
        <f t="shared" si="1"/>
        <v/>
      </c>
      <c r="F22" s="34" t="str">
        <f t="shared" si="2"/>
        <v/>
      </c>
      <c r="G22" s="217"/>
      <c r="H22" s="44"/>
      <c r="I22" s="108" t="str">
        <f t="shared" si="3"/>
        <v/>
      </c>
      <c r="J22" s="116" t="str">
        <f t="shared" si="4"/>
        <v/>
      </c>
      <c r="K22" s="34" t="str">
        <f t="shared" si="5"/>
        <v/>
      </c>
      <c r="N22" s="21" t="s">
        <v>53</v>
      </c>
      <c r="O22" s="38"/>
      <c r="P22" s="109" t="str">
        <f t="shared" si="6"/>
        <v/>
      </c>
      <c r="Q22" s="109" t="str">
        <f t="shared" si="7"/>
        <v/>
      </c>
      <c r="R22" s="19" t="str">
        <f t="shared" si="8"/>
        <v/>
      </c>
      <c r="S22" s="21" t="s">
        <v>54</v>
      </c>
      <c r="T22" s="38"/>
      <c r="U22" s="109" t="str">
        <f t="shared" si="9"/>
        <v/>
      </c>
      <c r="V22" s="109" t="str">
        <f t="shared" si="10"/>
        <v/>
      </c>
      <c r="W22" s="19" t="str">
        <f t="shared" si="11"/>
        <v/>
      </c>
    </row>
    <row r="23" spans="1:23" s="5" customFormat="1" ht="22.5" customHeight="1" x14ac:dyDescent="0.15">
      <c r="B23" s="217" t="s">
        <v>55</v>
      </c>
      <c r="C23" s="46"/>
      <c r="D23" s="114" t="str">
        <f t="shared" si="0"/>
        <v/>
      </c>
      <c r="E23" s="115" t="str">
        <f t="shared" si="1"/>
        <v/>
      </c>
      <c r="F23" s="47" t="str">
        <f t="shared" si="2"/>
        <v/>
      </c>
      <c r="G23" s="217" t="s">
        <v>56</v>
      </c>
      <c r="H23" s="46"/>
      <c r="I23" s="114" t="str">
        <f t="shared" si="3"/>
        <v/>
      </c>
      <c r="J23" s="115" t="str">
        <f t="shared" si="4"/>
        <v/>
      </c>
      <c r="K23" s="47" t="str">
        <f t="shared" si="5"/>
        <v/>
      </c>
      <c r="N23" s="20" t="s">
        <v>57</v>
      </c>
      <c r="O23" s="38"/>
      <c r="P23" s="109" t="str">
        <f t="shared" si="6"/>
        <v/>
      </c>
      <c r="Q23" s="109" t="str">
        <f t="shared" si="7"/>
        <v/>
      </c>
      <c r="R23" s="19" t="str">
        <f t="shared" si="8"/>
        <v/>
      </c>
      <c r="S23" s="20" t="s">
        <v>58</v>
      </c>
      <c r="T23" s="38"/>
      <c r="U23" s="109" t="str">
        <f t="shared" si="9"/>
        <v/>
      </c>
      <c r="V23" s="109" t="str">
        <f t="shared" si="10"/>
        <v/>
      </c>
      <c r="W23" s="19" t="str">
        <f t="shared" si="11"/>
        <v/>
      </c>
    </row>
    <row r="24" spans="1:23" s="5" customFormat="1" ht="22.5" customHeight="1" x14ac:dyDescent="0.15">
      <c r="B24" s="217"/>
      <c r="C24" s="44"/>
      <c r="D24" s="108" t="str">
        <f t="shared" si="0"/>
        <v/>
      </c>
      <c r="E24" s="116" t="str">
        <f t="shared" si="1"/>
        <v/>
      </c>
      <c r="F24" s="34" t="str">
        <f t="shared" si="2"/>
        <v/>
      </c>
      <c r="G24" s="217"/>
      <c r="H24" s="44"/>
      <c r="I24" s="108" t="str">
        <f t="shared" si="3"/>
        <v/>
      </c>
      <c r="J24" s="116" t="str">
        <f t="shared" si="4"/>
        <v/>
      </c>
      <c r="K24" s="34" t="str">
        <f t="shared" si="5"/>
        <v/>
      </c>
      <c r="N24" s="21" t="s">
        <v>59</v>
      </c>
      <c r="O24" s="38"/>
      <c r="P24" s="109" t="str">
        <f t="shared" si="6"/>
        <v/>
      </c>
      <c r="Q24" s="109" t="str">
        <f t="shared" si="7"/>
        <v/>
      </c>
      <c r="R24" s="19" t="str">
        <f t="shared" si="8"/>
        <v/>
      </c>
      <c r="S24" s="21" t="s">
        <v>60</v>
      </c>
      <c r="T24" s="38"/>
      <c r="U24" s="109" t="str">
        <f t="shared" si="9"/>
        <v/>
      </c>
      <c r="V24" s="109" t="str">
        <f t="shared" si="10"/>
        <v/>
      </c>
      <c r="W24" s="19" t="str">
        <f t="shared" si="11"/>
        <v/>
      </c>
    </row>
    <row r="25" spans="1:23" s="5" customFormat="1" ht="22.5" customHeight="1" x14ac:dyDescent="0.15">
      <c r="B25" s="217" t="s">
        <v>61</v>
      </c>
      <c r="C25" s="46"/>
      <c r="D25" s="114" t="str">
        <f t="shared" si="0"/>
        <v/>
      </c>
      <c r="E25" s="115" t="str">
        <f t="shared" si="1"/>
        <v/>
      </c>
      <c r="F25" s="47" t="str">
        <f t="shared" si="2"/>
        <v/>
      </c>
      <c r="G25" s="217" t="s">
        <v>62</v>
      </c>
      <c r="H25" s="46"/>
      <c r="I25" s="114" t="str">
        <f t="shared" si="3"/>
        <v/>
      </c>
      <c r="J25" s="115" t="str">
        <f t="shared" si="4"/>
        <v/>
      </c>
      <c r="K25" s="47" t="str">
        <f t="shared" si="5"/>
        <v/>
      </c>
      <c r="N25" s="20" t="s">
        <v>63</v>
      </c>
      <c r="O25" s="38"/>
      <c r="P25" s="109" t="str">
        <f t="shared" si="6"/>
        <v/>
      </c>
      <c r="Q25" s="109" t="str">
        <f t="shared" si="7"/>
        <v/>
      </c>
      <c r="R25" s="19" t="str">
        <f t="shared" si="8"/>
        <v/>
      </c>
      <c r="S25" s="20" t="s">
        <v>64</v>
      </c>
      <c r="T25" s="38"/>
      <c r="U25" s="109" t="str">
        <f t="shared" si="9"/>
        <v/>
      </c>
      <c r="V25" s="109" t="str">
        <f t="shared" si="10"/>
        <v/>
      </c>
      <c r="W25" s="19" t="str">
        <f t="shared" si="11"/>
        <v/>
      </c>
    </row>
    <row r="26" spans="1:23" s="5" customFormat="1" ht="22.5" customHeight="1" thickBot="1" x14ac:dyDescent="0.2">
      <c r="B26" s="230"/>
      <c r="C26" s="48"/>
      <c r="D26" s="110" t="str">
        <f t="shared" si="0"/>
        <v/>
      </c>
      <c r="E26" s="117" t="str">
        <f t="shared" si="1"/>
        <v/>
      </c>
      <c r="F26" s="49" t="str">
        <f t="shared" si="2"/>
        <v/>
      </c>
      <c r="G26" s="230"/>
      <c r="H26" s="48"/>
      <c r="I26" s="110" t="str">
        <f t="shared" si="3"/>
        <v/>
      </c>
      <c r="J26" s="117" t="str">
        <f t="shared" si="4"/>
        <v/>
      </c>
      <c r="K26" s="49" t="str">
        <f t="shared" si="5"/>
        <v/>
      </c>
      <c r="N26" s="23" t="s">
        <v>65</v>
      </c>
      <c r="O26" s="39"/>
      <c r="P26" s="111" t="str">
        <f t="shared" si="6"/>
        <v/>
      </c>
      <c r="Q26" s="111" t="str">
        <f t="shared" si="7"/>
        <v/>
      </c>
      <c r="R26" s="22" t="str">
        <f t="shared" si="8"/>
        <v/>
      </c>
      <c r="S26" s="23" t="s">
        <v>66</v>
      </c>
      <c r="T26" s="39"/>
      <c r="U26" s="111" t="str">
        <f t="shared" si="9"/>
        <v/>
      </c>
      <c r="V26" s="111" t="str">
        <f t="shared" si="10"/>
        <v/>
      </c>
      <c r="W26" s="22" t="str">
        <f t="shared" si="11"/>
        <v/>
      </c>
    </row>
    <row r="27" spans="1:23" s="5" customFormat="1" ht="22.5" customHeight="1" x14ac:dyDescent="0.15">
      <c r="B27" s="5" t="s">
        <v>193</v>
      </c>
      <c r="D27" s="10"/>
      <c r="E27" s="11"/>
      <c r="I27" s="10"/>
      <c r="J27" s="11"/>
      <c r="N27" s="5" t="s">
        <v>193</v>
      </c>
      <c r="P27" s="10"/>
      <c r="Q27" s="11"/>
      <c r="U27" s="10"/>
      <c r="V27" s="11"/>
    </row>
    <row r="28" spans="1:23" s="5" customFormat="1" ht="22.5" customHeight="1" x14ac:dyDescent="0.15">
      <c r="D28" s="10"/>
      <c r="E28" s="11"/>
      <c r="I28" s="10"/>
      <c r="J28" s="11"/>
      <c r="P28" s="10"/>
      <c r="Q28" s="11"/>
      <c r="U28" s="10"/>
      <c r="V28" s="11"/>
    </row>
    <row r="29" spans="1:23" s="5" customFormat="1" ht="22.5" customHeight="1" x14ac:dyDescent="0.15">
      <c r="A29" s="33" t="s">
        <v>135</v>
      </c>
      <c r="B29" s="33"/>
      <c r="C29" s="33"/>
      <c r="D29" s="215" t="str">
        <f>IF(佐世保登録名簿!F4="","",佐世保登録名簿!F4)</f>
        <v/>
      </c>
      <c r="E29" s="215"/>
      <c r="F29" s="215"/>
      <c r="H29" s="45" t="s">
        <v>136</v>
      </c>
      <c r="I29" s="33"/>
      <c r="J29" s="231">
        <f>佐世保登録名簿!G5</f>
        <v>0</v>
      </c>
      <c r="K29" s="231"/>
      <c r="M29" s="33" t="s">
        <v>135</v>
      </c>
      <c r="N29" s="33"/>
      <c r="O29" s="33"/>
      <c r="P29" s="215" t="str">
        <f>IF(D29="","",D29)</f>
        <v/>
      </c>
      <c r="Q29" s="215"/>
      <c r="R29" s="215"/>
      <c r="T29" s="45" t="str">
        <f>H29</f>
        <v>緊急連絡先 ：</v>
      </c>
      <c r="U29" s="33"/>
      <c r="V29" s="214">
        <f>IF(J29="","",J29)</f>
        <v>0</v>
      </c>
      <c r="W29" s="214"/>
    </row>
    <row r="30" spans="1:23" s="5" customFormat="1" ht="22.5" customHeight="1" x14ac:dyDescent="0.15">
      <c r="D30" s="10"/>
      <c r="E30" s="11"/>
      <c r="I30" s="10"/>
      <c r="J30" s="11"/>
      <c r="P30" s="10"/>
      <c r="Q30" s="11"/>
      <c r="U30" s="10"/>
      <c r="V30" s="11"/>
    </row>
    <row r="31" spans="1:23" s="5" customFormat="1" ht="22.5" customHeight="1" x14ac:dyDescent="0.15">
      <c r="A31" s="212" t="s">
        <v>70</v>
      </c>
      <c r="B31" s="212"/>
      <c r="D31" s="10"/>
      <c r="E31" s="11"/>
      <c r="I31" s="10"/>
      <c r="J31" s="11"/>
      <c r="M31" s="212" t="s">
        <v>70</v>
      </c>
      <c r="N31" s="212"/>
      <c r="P31" s="10"/>
      <c r="Q31" s="11"/>
      <c r="U31" s="10"/>
      <c r="V31" s="11"/>
    </row>
    <row r="32" spans="1:23" s="5" customFormat="1" ht="22.5" customHeight="1" x14ac:dyDescent="0.15">
      <c r="B32" s="216" t="s">
        <v>254</v>
      </c>
      <c r="C32" s="216"/>
      <c r="D32" s="24">
        <f>IF(SUM(C7:C26,H7:H26)=0,0,COUNTA(C7:C26,H7:H26)/2)</f>
        <v>0</v>
      </c>
      <c r="E32" s="10" t="s">
        <v>169</v>
      </c>
      <c r="F32" s="212" t="str">
        <f>IF(D32=0,"",D32*2000)</f>
        <v/>
      </c>
      <c r="G32" s="212"/>
      <c r="H32" s="5" t="s">
        <v>71</v>
      </c>
      <c r="I32" s="10"/>
      <c r="J32" s="11"/>
      <c r="M32" s="10"/>
      <c r="N32" s="216" t="s">
        <v>254</v>
      </c>
      <c r="O32" s="216"/>
      <c r="P32" s="24">
        <f>IF(SUM(C7:C26,H7:H26)=0,0,COUNTA(C7:C26,H7:H26)/2)</f>
        <v>0</v>
      </c>
      <c r="Q32" s="10" t="s">
        <v>169</v>
      </c>
      <c r="R32" s="212" t="str">
        <f>IF(P32=0,"",P32*2000)</f>
        <v/>
      </c>
      <c r="S32" s="212"/>
      <c r="T32" s="5" t="s">
        <v>71</v>
      </c>
      <c r="U32" s="213"/>
      <c r="V32" s="213"/>
      <c r="W32" s="213"/>
    </row>
    <row r="33" spans="2:21" s="5" customFormat="1" ht="22.5" customHeight="1" x14ac:dyDescent="0.15">
      <c r="C33" s="10"/>
      <c r="D33" s="11"/>
      <c r="E33" s="10"/>
      <c r="H33" s="10"/>
      <c r="I33" s="11"/>
      <c r="O33" s="10"/>
      <c r="P33" s="11"/>
      <c r="T33" s="10"/>
      <c r="U33" s="11"/>
    </row>
    <row r="34" spans="2:21" s="5" customFormat="1" ht="22.5" customHeight="1" x14ac:dyDescent="0.15">
      <c r="B34" s="216" t="s">
        <v>251</v>
      </c>
      <c r="C34" s="216"/>
      <c r="D34" s="24">
        <f>IF(SUM(O7:O26,T7:T26)=0,0,COUNTA(O7:O26,T7:T26))</f>
        <v>0</v>
      </c>
      <c r="E34" s="10" t="s">
        <v>170</v>
      </c>
      <c r="F34" s="212" t="str">
        <f>IF(D34=0,"",D34*1000)</f>
        <v/>
      </c>
      <c r="G34" s="212"/>
      <c r="H34" s="5" t="s">
        <v>71</v>
      </c>
      <c r="I34" s="11"/>
      <c r="N34" s="216" t="s">
        <v>251</v>
      </c>
      <c r="O34" s="216"/>
      <c r="P34" s="24">
        <f>IF(SUM(O7:O26,T7:T26)=0,0,COUNTA(O7:O26,T7:T26))</f>
        <v>0</v>
      </c>
      <c r="Q34" s="10" t="s">
        <v>170</v>
      </c>
      <c r="R34" s="212" t="str">
        <f>IF(P34=0,"",P34*1000)</f>
        <v/>
      </c>
      <c r="S34" s="212"/>
      <c r="T34" s="5" t="s">
        <v>71</v>
      </c>
    </row>
    <row r="35" spans="2:21" s="5" customFormat="1" ht="22.5" customHeight="1" x14ac:dyDescent="0.15">
      <c r="C35" s="10"/>
      <c r="D35" s="11"/>
      <c r="H35" s="10"/>
      <c r="I35" s="11"/>
    </row>
    <row r="36" spans="2:21" s="5" customFormat="1" ht="22.5" customHeight="1" x14ac:dyDescent="0.15">
      <c r="C36" s="10"/>
      <c r="E36" s="10" t="s">
        <v>10</v>
      </c>
      <c r="F36" s="212" t="str">
        <f>IF(SUM(F32,F34)=0,"",SUM(F32,F34))</f>
        <v/>
      </c>
      <c r="G36" s="212"/>
      <c r="H36" s="5" t="s">
        <v>71</v>
      </c>
      <c r="I36" s="11"/>
      <c r="Q36" s="10" t="s">
        <v>10</v>
      </c>
      <c r="R36" s="212" t="str">
        <f>IF(SUM(R32,R34)=0,"",SUM(R32,R34))</f>
        <v/>
      </c>
      <c r="S36" s="212"/>
      <c r="T36" s="5" t="s">
        <v>71</v>
      </c>
      <c r="U36" s="11"/>
    </row>
  </sheetData>
  <sheetProtection sheet="1" formatCells="0" selectLockedCells="1"/>
  <protectedRanges>
    <protectedRange sqref="I5:J5" name="範囲5"/>
    <protectedRange sqref="C3" name="範囲1"/>
    <protectedRange sqref="E29" name="範囲10_1_1"/>
    <protectedRange sqref="P34" name="範囲12_3"/>
    <protectedRange sqref="D32 P32" name="範囲12_1_1"/>
    <protectedRange sqref="D5:E5" name="範囲5_1"/>
    <protectedRange sqref="B3" name="範囲1_1"/>
    <protectedRange sqref="C7:C26" name="範囲6_1"/>
    <protectedRange sqref="H7:H26" name="範囲6_2"/>
    <protectedRange sqref="O7:O26" name="範囲8_1"/>
    <protectedRange sqref="T7:T26" name="範囲8_2"/>
  </protectedRanges>
  <mergeCells count="55">
    <mergeCell ref="N4:O4"/>
    <mergeCell ref="P4:R4"/>
    <mergeCell ref="B19:B20"/>
    <mergeCell ref="B7:B8"/>
    <mergeCell ref="G19:G20"/>
    <mergeCell ref="G17:G18"/>
    <mergeCell ref="B9:B10"/>
    <mergeCell ref="B11:B12"/>
    <mergeCell ref="B13:B14"/>
    <mergeCell ref="B15:B16"/>
    <mergeCell ref="B17:B18"/>
    <mergeCell ref="G7:G8"/>
    <mergeCell ref="G9:G10"/>
    <mergeCell ref="G11:G12"/>
    <mergeCell ref="G13:G14"/>
    <mergeCell ref="G15:G16"/>
    <mergeCell ref="U32:W32"/>
    <mergeCell ref="D29:F29"/>
    <mergeCell ref="J29:K29"/>
    <mergeCell ref="P29:R29"/>
    <mergeCell ref="V29:W29"/>
    <mergeCell ref="N32:O32"/>
    <mergeCell ref="R32:S32"/>
    <mergeCell ref="A31:B31"/>
    <mergeCell ref="M31:N31"/>
    <mergeCell ref="G23:G24"/>
    <mergeCell ref="G25:G26"/>
    <mergeCell ref="G21:G22"/>
    <mergeCell ref="B21:B22"/>
    <mergeCell ref="B23:B24"/>
    <mergeCell ref="B25:B26"/>
    <mergeCell ref="R36:S36"/>
    <mergeCell ref="B34:C34"/>
    <mergeCell ref="F34:G34"/>
    <mergeCell ref="F36:G36"/>
    <mergeCell ref="B32:C32"/>
    <mergeCell ref="F32:G32"/>
    <mergeCell ref="N34:O34"/>
    <mergeCell ref="R34:S34"/>
    <mergeCell ref="C1:J1"/>
    <mergeCell ref="O1:V1"/>
    <mergeCell ref="D5:E5"/>
    <mergeCell ref="I5:J5"/>
    <mergeCell ref="I4:J4"/>
    <mergeCell ref="P5:Q5"/>
    <mergeCell ref="U4:V4"/>
    <mergeCell ref="U5:V5"/>
    <mergeCell ref="B4:C4"/>
    <mergeCell ref="B5:C5"/>
    <mergeCell ref="G4:H4"/>
    <mergeCell ref="G5:H5"/>
    <mergeCell ref="D4:F4"/>
    <mergeCell ref="S4:T4"/>
    <mergeCell ref="N5:O5"/>
    <mergeCell ref="S5:T5"/>
  </mergeCells>
  <phoneticPr fontId="2"/>
  <dataValidations count="1">
    <dataValidation imeMode="hiragana" allowBlank="1" showInputMessage="1" showErrorMessage="1" sqref="P4 D4:D5 I4:I5" xr:uid="{00000000-0002-0000-0600-000000000000}"/>
  </dataValidations>
  <printOptions horizontalCentered="1" verticalCentered="1"/>
  <pageMargins left="0.39370078740157483" right="0.39370078740157483" top="0.39370078740157483" bottom="0.39370078740157483" header="0" footer="0"/>
  <pageSetup paperSize="9" orientation="portrait" horizontalDpi="4294967293" r:id="rId1"/>
  <headerFooter alignWithMargins="0"/>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37"/>
  <sheetViews>
    <sheetView zoomScale="80" zoomScaleNormal="80" workbookViewId="0">
      <selection activeCell="D5" sqref="D5:E5"/>
    </sheetView>
  </sheetViews>
  <sheetFormatPr defaultRowHeight="13.5" x14ac:dyDescent="0.15"/>
  <cols>
    <col min="1" max="1" width="1.875" customWidth="1"/>
    <col min="2" max="2" width="5.5" customWidth="1"/>
    <col min="4" max="4" width="13.125" style="3" bestFit="1" customWidth="1"/>
    <col min="5" max="5" width="14.625" style="1" bestFit="1" customWidth="1"/>
    <col min="6" max="6" width="5.25" bestFit="1" customWidth="1"/>
    <col min="7" max="7" width="5.5" bestFit="1" customWidth="1"/>
    <col min="9" max="9" width="13.125" style="3" customWidth="1"/>
    <col min="10" max="10" width="13.125" style="1" customWidth="1"/>
    <col min="11" max="11" width="5.25" customWidth="1"/>
    <col min="12" max="13" width="1.875" customWidth="1"/>
    <col min="14" max="14" width="5.5" customWidth="1"/>
    <col min="16" max="16" width="13.125" bestFit="1" customWidth="1"/>
    <col min="17" max="17" width="14.625" bestFit="1" customWidth="1"/>
    <col min="18" max="18" width="5.25" bestFit="1" customWidth="1"/>
    <col min="19" max="19" width="5.5" bestFit="1" customWidth="1"/>
    <col min="21" max="22" width="13.125" customWidth="1"/>
    <col min="23" max="23" width="5.25" customWidth="1"/>
    <col min="24" max="24" width="1.875" customWidth="1"/>
  </cols>
  <sheetData>
    <row r="1" spans="2:23" s="6" customFormat="1" ht="22.5" customHeight="1" x14ac:dyDescent="0.15">
      <c r="C1" s="194" t="s">
        <v>222</v>
      </c>
      <c r="D1" s="194"/>
      <c r="E1" s="194"/>
      <c r="F1" s="194"/>
      <c r="G1" s="194"/>
      <c r="H1" s="194"/>
      <c r="I1" s="194"/>
      <c r="J1" s="194"/>
      <c r="O1" s="194" t="str">
        <f>C1</f>
        <v>佐世保地区 総合バドミントン大会（一般の部）申込書</v>
      </c>
      <c r="P1" s="194"/>
      <c r="Q1" s="194"/>
      <c r="R1" s="194"/>
      <c r="S1" s="194"/>
      <c r="T1" s="194"/>
      <c r="U1" s="194"/>
      <c r="V1" s="194"/>
    </row>
    <row r="2" spans="2:23" s="7" customFormat="1" ht="22.5" customHeight="1" x14ac:dyDescent="0.15">
      <c r="D2" s="8"/>
      <c r="E2" s="9"/>
      <c r="I2" s="8"/>
      <c r="J2" s="9"/>
      <c r="P2" s="8"/>
      <c r="Q2" s="9"/>
      <c r="U2" s="8"/>
      <c r="V2" s="9"/>
    </row>
    <row r="3" spans="2:23" s="5" customFormat="1" ht="22.5" customHeight="1" thickBot="1" x14ac:dyDescent="0.2">
      <c r="B3" s="17" t="str">
        <f>佐世保登録名簿!I2</f>
        <v/>
      </c>
      <c r="D3" s="234" t="s">
        <v>255</v>
      </c>
      <c r="E3" s="234"/>
      <c r="F3" s="234"/>
      <c r="G3" s="234"/>
      <c r="H3" s="234"/>
      <c r="I3" s="234"/>
      <c r="J3" s="234"/>
      <c r="K3" s="234"/>
      <c r="N3" s="17" t="str">
        <f>B3</f>
        <v/>
      </c>
      <c r="P3" s="234" t="s">
        <v>255</v>
      </c>
      <c r="Q3" s="234"/>
      <c r="R3" s="234"/>
      <c r="S3" s="234"/>
      <c r="T3" s="234"/>
      <c r="U3" s="234"/>
      <c r="V3" s="234"/>
      <c r="W3" s="234"/>
    </row>
    <row r="4" spans="2:23" s="5" customFormat="1" ht="22.5" customHeight="1" x14ac:dyDescent="0.15">
      <c r="B4" s="237" t="s">
        <v>9</v>
      </c>
      <c r="C4" s="238"/>
      <c r="D4" s="195" t="str">
        <f>佐世保登録名簿!D3</f>
        <v/>
      </c>
      <c r="E4" s="196"/>
      <c r="F4" s="197"/>
      <c r="G4" s="237" t="s">
        <v>0</v>
      </c>
      <c r="H4" s="238"/>
      <c r="I4" s="226">
        <f>佐世保登録名簿!J3</f>
        <v>0</v>
      </c>
      <c r="J4" s="227"/>
      <c r="K4" s="36" t="s">
        <v>1</v>
      </c>
      <c r="N4" s="237" t="s">
        <v>9</v>
      </c>
      <c r="O4" s="238"/>
      <c r="P4" s="195" t="str">
        <f>D4</f>
        <v/>
      </c>
      <c r="Q4" s="196" t="e">
        <f>VLOOKUP(学校番号,高校番号女,8,FALSE)</f>
        <v>#NAME?</v>
      </c>
      <c r="R4" s="197" t="e">
        <f>VLOOKUP(学校番号,高校番号女,8,FALSE)</f>
        <v>#NAME?</v>
      </c>
      <c r="S4" s="237" t="s">
        <v>0</v>
      </c>
      <c r="T4" s="238"/>
      <c r="U4" s="226">
        <f>IF(I4="","",I4)</f>
        <v>0</v>
      </c>
      <c r="V4" s="227"/>
      <c r="W4" s="36" t="s">
        <v>1</v>
      </c>
    </row>
    <row r="5" spans="2:23" s="5" customFormat="1" ht="22.5" customHeight="1" thickBot="1" x14ac:dyDescent="0.2">
      <c r="B5" s="222" t="s">
        <v>6</v>
      </c>
      <c r="C5" s="239"/>
      <c r="D5" s="218">
        <f>佐世保登録名簿!D5</f>
        <v>0</v>
      </c>
      <c r="E5" s="219"/>
      <c r="F5" s="35"/>
      <c r="G5" s="222" t="s">
        <v>67</v>
      </c>
      <c r="H5" s="239"/>
      <c r="I5" s="218" t="str">
        <f>IF(選抜!I5="","",選抜!I5)</f>
        <v/>
      </c>
      <c r="J5" s="219"/>
      <c r="K5" s="13"/>
      <c r="N5" s="222" t="s">
        <v>6</v>
      </c>
      <c r="O5" s="239"/>
      <c r="P5" s="224">
        <f>IF(D5="","",D5)</f>
        <v>0</v>
      </c>
      <c r="Q5" s="225"/>
      <c r="R5" s="35"/>
      <c r="S5" s="222" t="s">
        <v>67</v>
      </c>
      <c r="T5" s="239"/>
      <c r="U5" s="228" t="str">
        <f>IF(I5="","",I5)</f>
        <v/>
      </c>
      <c r="V5" s="229"/>
      <c r="W5" s="13"/>
    </row>
    <row r="6" spans="2:23" s="17" customFormat="1" ht="22.5" customHeight="1" x14ac:dyDescent="0.15">
      <c r="B6" s="14" t="s">
        <v>68</v>
      </c>
      <c r="C6" s="15" t="s">
        <v>2</v>
      </c>
      <c r="D6" s="112" t="s">
        <v>75</v>
      </c>
      <c r="E6" s="113" t="s">
        <v>216</v>
      </c>
      <c r="F6" s="105" t="s">
        <v>3</v>
      </c>
      <c r="G6" s="16" t="s">
        <v>68</v>
      </c>
      <c r="H6" s="15" t="s">
        <v>2</v>
      </c>
      <c r="I6" s="112" t="s">
        <v>75</v>
      </c>
      <c r="J6" s="113" t="s">
        <v>216</v>
      </c>
      <c r="K6" s="105" t="s">
        <v>3</v>
      </c>
      <c r="N6" s="14" t="s">
        <v>68</v>
      </c>
      <c r="O6" s="118" t="s">
        <v>2</v>
      </c>
      <c r="P6" s="107" t="s">
        <v>75</v>
      </c>
      <c r="Q6" s="113" t="s">
        <v>216</v>
      </c>
      <c r="R6" s="119" t="s">
        <v>3</v>
      </c>
      <c r="S6" s="16" t="s">
        <v>68</v>
      </c>
      <c r="T6" s="118" t="s">
        <v>2</v>
      </c>
      <c r="U6" s="107" t="s">
        <v>75</v>
      </c>
      <c r="V6" s="113" t="s">
        <v>216</v>
      </c>
      <c r="W6" s="119" t="s">
        <v>3</v>
      </c>
    </row>
    <row r="7" spans="2:23" s="5" customFormat="1" ht="22.5" customHeight="1" x14ac:dyDescent="0.15">
      <c r="B7" s="235" t="s">
        <v>128</v>
      </c>
      <c r="C7" s="46"/>
      <c r="D7" s="114" t="str">
        <f t="shared" ref="D7:D26" si="0">IF(C7=0,"",VLOOKUP(C7,高校登録,2,FALSE))</f>
        <v/>
      </c>
      <c r="E7" s="115" t="str">
        <f t="shared" ref="E7:E26" si="1">IF(C7=0,"",VLOOKUP(C7,高校登録,4,FALSE))</f>
        <v/>
      </c>
      <c r="F7" s="47" t="str">
        <f t="shared" ref="F7:F26" si="2">IF(C7=0,"",VLOOKUP(C7,高校登録,7,FALSE))</f>
        <v/>
      </c>
      <c r="G7" s="235" t="s">
        <v>12</v>
      </c>
      <c r="H7" s="46"/>
      <c r="I7" s="114" t="str">
        <f t="shared" ref="I7:I26" si="3">IF(H7=0,"",VLOOKUP(H7,高校登録,2,FALSE))</f>
        <v/>
      </c>
      <c r="J7" s="115" t="str">
        <f t="shared" ref="J7:J26" si="4">IF(H7=0,"",VLOOKUP(H7,高校登録,4,FALSE))</f>
        <v/>
      </c>
      <c r="K7" s="47" t="str">
        <f t="shared" ref="K7:K26" si="5">IF(H7=0,"",VLOOKUP(H7,高校登録,7,FALSE))</f>
        <v/>
      </c>
      <c r="N7" s="20" t="s">
        <v>129</v>
      </c>
      <c r="O7" s="38"/>
      <c r="P7" s="109" t="str">
        <f t="shared" ref="P7:P26" si="6">IF(O7=0,"",VLOOKUP(O7,高校登録,2,FALSE))</f>
        <v/>
      </c>
      <c r="Q7" s="109" t="str">
        <f t="shared" ref="Q7:Q26" si="7">IF(O7=0,"",VLOOKUP(O7,高校登録,4,FALSE))</f>
        <v/>
      </c>
      <c r="R7" s="19" t="str">
        <f t="shared" ref="R7:R26" si="8">IF(O7=0,"",VLOOKUP(O7,高校登録,7,FALSE))</f>
        <v/>
      </c>
      <c r="S7" s="20" t="s">
        <v>130</v>
      </c>
      <c r="T7" s="38"/>
      <c r="U7" s="109" t="str">
        <f t="shared" ref="U7:U26" si="9">IF(T7=0,"",VLOOKUP(T7,高校登録,2,FALSE))</f>
        <v/>
      </c>
      <c r="V7" s="109" t="str">
        <f t="shared" ref="V7:V26" si="10">IF(T7=0,"",VLOOKUP(T7,高校登録,4,FALSE))</f>
        <v/>
      </c>
      <c r="W7" s="19" t="str">
        <f t="shared" ref="W7:W26" si="11">IF(T7=0,"",VLOOKUP(T7,高校登録,7,FALSE))</f>
        <v/>
      </c>
    </row>
    <row r="8" spans="2:23" s="5" customFormat="1" ht="22.5" customHeight="1" x14ac:dyDescent="0.15">
      <c r="B8" s="236"/>
      <c r="C8" s="44"/>
      <c r="D8" s="108" t="str">
        <f t="shared" si="0"/>
        <v/>
      </c>
      <c r="E8" s="116" t="str">
        <f t="shared" si="1"/>
        <v/>
      </c>
      <c r="F8" s="34" t="str">
        <f t="shared" si="2"/>
        <v/>
      </c>
      <c r="G8" s="236"/>
      <c r="H8" s="44"/>
      <c r="I8" s="108" t="str">
        <f t="shared" si="3"/>
        <v/>
      </c>
      <c r="J8" s="116" t="str">
        <f t="shared" si="4"/>
        <v/>
      </c>
      <c r="K8" s="34" t="str">
        <f t="shared" si="5"/>
        <v/>
      </c>
      <c r="N8" s="21" t="s">
        <v>131</v>
      </c>
      <c r="O8" s="38"/>
      <c r="P8" s="109" t="str">
        <f t="shared" si="6"/>
        <v/>
      </c>
      <c r="Q8" s="109" t="str">
        <f t="shared" si="7"/>
        <v/>
      </c>
      <c r="R8" s="19" t="str">
        <f t="shared" si="8"/>
        <v/>
      </c>
      <c r="S8" s="21" t="s">
        <v>132</v>
      </c>
      <c r="T8" s="38"/>
      <c r="U8" s="109" t="str">
        <f t="shared" si="9"/>
        <v/>
      </c>
      <c r="V8" s="109" t="str">
        <f t="shared" si="10"/>
        <v/>
      </c>
      <c r="W8" s="19" t="str">
        <f t="shared" si="11"/>
        <v/>
      </c>
    </row>
    <row r="9" spans="2:23" s="5" customFormat="1" ht="22.5" customHeight="1" x14ac:dyDescent="0.15">
      <c r="B9" s="235" t="s">
        <v>13</v>
      </c>
      <c r="C9" s="46"/>
      <c r="D9" s="114" t="str">
        <f t="shared" si="0"/>
        <v/>
      </c>
      <c r="E9" s="115" t="str">
        <f t="shared" si="1"/>
        <v/>
      </c>
      <c r="F9" s="47" t="str">
        <f t="shared" si="2"/>
        <v/>
      </c>
      <c r="G9" s="235" t="s">
        <v>14</v>
      </c>
      <c r="H9" s="46"/>
      <c r="I9" s="114" t="str">
        <f t="shared" si="3"/>
        <v/>
      </c>
      <c r="J9" s="115" t="str">
        <f t="shared" si="4"/>
        <v/>
      </c>
      <c r="K9" s="47" t="str">
        <f t="shared" si="5"/>
        <v/>
      </c>
      <c r="N9" s="20" t="s">
        <v>15</v>
      </c>
      <c r="O9" s="38"/>
      <c r="P9" s="109" t="str">
        <f t="shared" si="6"/>
        <v/>
      </c>
      <c r="Q9" s="109" t="str">
        <f t="shared" si="7"/>
        <v/>
      </c>
      <c r="R9" s="19" t="str">
        <f t="shared" si="8"/>
        <v/>
      </c>
      <c r="S9" s="20" t="s">
        <v>16</v>
      </c>
      <c r="T9" s="38"/>
      <c r="U9" s="109" t="str">
        <f t="shared" si="9"/>
        <v/>
      </c>
      <c r="V9" s="109" t="str">
        <f t="shared" si="10"/>
        <v/>
      </c>
      <c r="W9" s="19" t="str">
        <f t="shared" si="11"/>
        <v/>
      </c>
    </row>
    <row r="10" spans="2:23" s="5" customFormat="1" ht="22.5" customHeight="1" x14ac:dyDescent="0.15">
      <c r="B10" s="236"/>
      <c r="C10" s="44"/>
      <c r="D10" s="108" t="str">
        <f t="shared" si="0"/>
        <v/>
      </c>
      <c r="E10" s="116" t="str">
        <f t="shared" si="1"/>
        <v/>
      </c>
      <c r="F10" s="34" t="str">
        <f t="shared" si="2"/>
        <v/>
      </c>
      <c r="G10" s="236"/>
      <c r="H10" s="44"/>
      <c r="I10" s="108" t="str">
        <f t="shared" si="3"/>
        <v/>
      </c>
      <c r="J10" s="116" t="str">
        <f t="shared" si="4"/>
        <v/>
      </c>
      <c r="K10" s="34" t="str">
        <f t="shared" si="5"/>
        <v/>
      </c>
      <c r="N10" s="21" t="s">
        <v>17</v>
      </c>
      <c r="O10" s="38"/>
      <c r="P10" s="109" t="str">
        <f t="shared" si="6"/>
        <v/>
      </c>
      <c r="Q10" s="109" t="str">
        <f t="shared" si="7"/>
        <v/>
      </c>
      <c r="R10" s="19" t="str">
        <f t="shared" si="8"/>
        <v/>
      </c>
      <c r="S10" s="21" t="s">
        <v>18</v>
      </c>
      <c r="T10" s="38"/>
      <c r="U10" s="109" t="str">
        <f t="shared" si="9"/>
        <v/>
      </c>
      <c r="V10" s="109" t="str">
        <f t="shared" si="10"/>
        <v/>
      </c>
      <c r="W10" s="19" t="str">
        <f t="shared" si="11"/>
        <v/>
      </c>
    </row>
    <row r="11" spans="2:23" s="5" customFormat="1" ht="22.5" customHeight="1" x14ac:dyDescent="0.15">
      <c r="B11" s="235" t="s">
        <v>19</v>
      </c>
      <c r="C11" s="46"/>
      <c r="D11" s="114" t="str">
        <f t="shared" si="0"/>
        <v/>
      </c>
      <c r="E11" s="115" t="str">
        <f t="shared" si="1"/>
        <v/>
      </c>
      <c r="F11" s="47" t="str">
        <f t="shared" si="2"/>
        <v/>
      </c>
      <c r="G11" s="235" t="s">
        <v>20</v>
      </c>
      <c r="H11" s="46"/>
      <c r="I11" s="114" t="str">
        <f t="shared" si="3"/>
        <v/>
      </c>
      <c r="J11" s="115" t="str">
        <f t="shared" si="4"/>
        <v/>
      </c>
      <c r="K11" s="47" t="str">
        <f t="shared" si="5"/>
        <v/>
      </c>
      <c r="N11" s="20" t="s">
        <v>21</v>
      </c>
      <c r="O11" s="38"/>
      <c r="P11" s="109" t="str">
        <f t="shared" si="6"/>
        <v/>
      </c>
      <c r="Q11" s="109" t="str">
        <f t="shared" si="7"/>
        <v/>
      </c>
      <c r="R11" s="19" t="str">
        <f t="shared" si="8"/>
        <v/>
      </c>
      <c r="S11" s="20" t="s">
        <v>22</v>
      </c>
      <c r="T11" s="38"/>
      <c r="U11" s="109" t="str">
        <f t="shared" si="9"/>
        <v/>
      </c>
      <c r="V11" s="109" t="str">
        <f t="shared" si="10"/>
        <v/>
      </c>
      <c r="W11" s="19" t="str">
        <f t="shared" si="11"/>
        <v/>
      </c>
    </row>
    <row r="12" spans="2:23" s="5" customFormat="1" ht="22.5" customHeight="1" x14ac:dyDescent="0.15">
      <c r="B12" s="236"/>
      <c r="C12" s="44"/>
      <c r="D12" s="108" t="str">
        <f t="shared" si="0"/>
        <v/>
      </c>
      <c r="E12" s="116" t="str">
        <f t="shared" si="1"/>
        <v/>
      </c>
      <c r="F12" s="34" t="str">
        <f t="shared" si="2"/>
        <v/>
      </c>
      <c r="G12" s="236"/>
      <c r="H12" s="44"/>
      <c r="I12" s="108" t="str">
        <f t="shared" si="3"/>
        <v/>
      </c>
      <c r="J12" s="116" t="str">
        <f t="shared" si="4"/>
        <v/>
      </c>
      <c r="K12" s="34" t="str">
        <f t="shared" si="5"/>
        <v/>
      </c>
      <c r="N12" s="21" t="s">
        <v>23</v>
      </c>
      <c r="O12" s="38"/>
      <c r="P12" s="109" t="str">
        <f t="shared" si="6"/>
        <v/>
      </c>
      <c r="Q12" s="109" t="str">
        <f t="shared" si="7"/>
        <v/>
      </c>
      <c r="R12" s="19" t="str">
        <f t="shared" si="8"/>
        <v/>
      </c>
      <c r="S12" s="21" t="s">
        <v>24</v>
      </c>
      <c r="T12" s="38"/>
      <c r="U12" s="109" t="str">
        <f t="shared" si="9"/>
        <v/>
      </c>
      <c r="V12" s="109" t="str">
        <f t="shared" si="10"/>
        <v/>
      </c>
      <c r="W12" s="19" t="str">
        <f t="shared" si="11"/>
        <v/>
      </c>
    </row>
    <row r="13" spans="2:23" s="5" customFormat="1" ht="22.5" customHeight="1" x14ac:dyDescent="0.15">
      <c r="B13" s="235" t="s">
        <v>25</v>
      </c>
      <c r="C13" s="46"/>
      <c r="D13" s="114" t="str">
        <f t="shared" si="0"/>
        <v/>
      </c>
      <c r="E13" s="115" t="str">
        <f t="shared" si="1"/>
        <v/>
      </c>
      <c r="F13" s="47" t="str">
        <f t="shared" si="2"/>
        <v/>
      </c>
      <c r="G13" s="235" t="s">
        <v>26</v>
      </c>
      <c r="H13" s="46"/>
      <c r="I13" s="114" t="str">
        <f t="shared" si="3"/>
        <v/>
      </c>
      <c r="J13" s="115" t="str">
        <f t="shared" si="4"/>
        <v/>
      </c>
      <c r="K13" s="47" t="str">
        <f t="shared" si="5"/>
        <v/>
      </c>
      <c r="N13" s="20" t="s">
        <v>27</v>
      </c>
      <c r="O13" s="38"/>
      <c r="P13" s="109" t="str">
        <f t="shared" si="6"/>
        <v/>
      </c>
      <c r="Q13" s="109" t="str">
        <f t="shared" si="7"/>
        <v/>
      </c>
      <c r="R13" s="19" t="str">
        <f t="shared" si="8"/>
        <v/>
      </c>
      <c r="S13" s="20" t="s">
        <v>28</v>
      </c>
      <c r="T13" s="38"/>
      <c r="U13" s="109" t="str">
        <f t="shared" si="9"/>
        <v/>
      </c>
      <c r="V13" s="109" t="str">
        <f t="shared" si="10"/>
        <v/>
      </c>
      <c r="W13" s="19" t="str">
        <f t="shared" si="11"/>
        <v/>
      </c>
    </row>
    <row r="14" spans="2:23" s="5" customFormat="1" ht="22.5" customHeight="1" x14ac:dyDescent="0.15">
      <c r="B14" s="236"/>
      <c r="C14" s="44"/>
      <c r="D14" s="108" t="str">
        <f t="shared" si="0"/>
        <v/>
      </c>
      <c r="E14" s="116" t="str">
        <f t="shared" si="1"/>
        <v/>
      </c>
      <c r="F14" s="34" t="str">
        <f t="shared" si="2"/>
        <v/>
      </c>
      <c r="G14" s="236"/>
      <c r="H14" s="44"/>
      <c r="I14" s="108" t="str">
        <f t="shared" si="3"/>
        <v/>
      </c>
      <c r="J14" s="116" t="str">
        <f t="shared" si="4"/>
        <v/>
      </c>
      <c r="K14" s="34" t="str">
        <f t="shared" si="5"/>
        <v/>
      </c>
      <c r="N14" s="21" t="s">
        <v>29</v>
      </c>
      <c r="O14" s="38"/>
      <c r="P14" s="109" t="str">
        <f t="shared" si="6"/>
        <v/>
      </c>
      <c r="Q14" s="109" t="str">
        <f t="shared" si="7"/>
        <v/>
      </c>
      <c r="R14" s="19" t="str">
        <f t="shared" si="8"/>
        <v/>
      </c>
      <c r="S14" s="21" t="s">
        <v>30</v>
      </c>
      <c r="T14" s="38"/>
      <c r="U14" s="109" t="str">
        <f t="shared" si="9"/>
        <v/>
      </c>
      <c r="V14" s="109" t="str">
        <f t="shared" si="10"/>
        <v/>
      </c>
      <c r="W14" s="19" t="str">
        <f t="shared" si="11"/>
        <v/>
      </c>
    </row>
    <row r="15" spans="2:23" s="5" customFormat="1" ht="22.5" customHeight="1" x14ac:dyDescent="0.15">
      <c r="B15" s="235" t="s">
        <v>31</v>
      </c>
      <c r="C15" s="46"/>
      <c r="D15" s="114" t="str">
        <f t="shared" si="0"/>
        <v/>
      </c>
      <c r="E15" s="115" t="str">
        <f t="shared" si="1"/>
        <v/>
      </c>
      <c r="F15" s="47" t="str">
        <f t="shared" si="2"/>
        <v/>
      </c>
      <c r="G15" s="235" t="s">
        <v>32</v>
      </c>
      <c r="H15" s="46"/>
      <c r="I15" s="114" t="str">
        <f t="shared" si="3"/>
        <v/>
      </c>
      <c r="J15" s="115" t="str">
        <f t="shared" si="4"/>
        <v/>
      </c>
      <c r="K15" s="47" t="str">
        <f t="shared" si="5"/>
        <v/>
      </c>
      <c r="N15" s="20" t="s">
        <v>33</v>
      </c>
      <c r="O15" s="38"/>
      <c r="P15" s="109" t="str">
        <f t="shared" si="6"/>
        <v/>
      </c>
      <c r="Q15" s="109" t="str">
        <f t="shared" si="7"/>
        <v/>
      </c>
      <c r="R15" s="19" t="str">
        <f t="shared" si="8"/>
        <v/>
      </c>
      <c r="S15" s="20" t="s">
        <v>34</v>
      </c>
      <c r="T15" s="38"/>
      <c r="U15" s="109" t="str">
        <f t="shared" si="9"/>
        <v/>
      </c>
      <c r="V15" s="109" t="str">
        <f t="shared" si="10"/>
        <v/>
      </c>
      <c r="W15" s="19" t="str">
        <f t="shared" si="11"/>
        <v/>
      </c>
    </row>
    <row r="16" spans="2:23" s="5" customFormat="1" ht="22.5" customHeight="1" x14ac:dyDescent="0.15">
      <c r="B16" s="236"/>
      <c r="C16" s="44"/>
      <c r="D16" s="108" t="str">
        <f t="shared" si="0"/>
        <v/>
      </c>
      <c r="E16" s="116" t="str">
        <f t="shared" si="1"/>
        <v/>
      </c>
      <c r="F16" s="34" t="str">
        <f t="shared" si="2"/>
        <v/>
      </c>
      <c r="G16" s="236"/>
      <c r="H16" s="44"/>
      <c r="I16" s="108" t="str">
        <f t="shared" si="3"/>
        <v/>
      </c>
      <c r="J16" s="116" t="str">
        <f t="shared" si="4"/>
        <v/>
      </c>
      <c r="K16" s="34" t="str">
        <f t="shared" si="5"/>
        <v/>
      </c>
      <c r="N16" s="21" t="s">
        <v>35</v>
      </c>
      <c r="O16" s="38"/>
      <c r="P16" s="109" t="str">
        <f t="shared" si="6"/>
        <v/>
      </c>
      <c r="Q16" s="109" t="str">
        <f t="shared" si="7"/>
        <v/>
      </c>
      <c r="R16" s="19" t="str">
        <f t="shared" si="8"/>
        <v/>
      </c>
      <c r="S16" s="21" t="s">
        <v>36</v>
      </c>
      <c r="T16" s="38"/>
      <c r="U16" s="109" t="str">
        <f t="shared" si="9"/>
        <v/>
      </c>
      <c r="V16" s="109" t="str">
        <f t="shared" si="10"/>
        <v/>
      </c>
      <c r="W16" s="19" t="str">
        <f t="shared" si="11"/>
        <v/>
      </c>
    </row>
    <row r="17" spans="1:23" s="5" customFormat="1" ht="22.5" customHeight="1" x14ac:dyDescent="0.15">
      <c r="B17" s="235" t="s">
        <v>37</v>
      </c>
      <c r="C17" s="46"/>
      <c r="D17" s="114" t="str">
        <f t="shared" si="0"/>
        <v/>
      </c>
      <c r="E17" s="115" t="str">
        <f t="shared" si="1"/>
        <v/>
      </c>
      <c r="F17" s="47" t="str">
        <f t="shared" si="2"/>
        <v/>
      </c>
      <c r="G17" s="235" t="s">
        <v>38</v>
      </c>
      <c r="H17" s="46"/>
      <c r="I17" s="114" t="str">
        <f t="shared" si="3"/>
        <v/>
      </c>
      <c r="J17" s="115" t="str">
        <f t="shared" si="4"/>
        <v/>
      </c>
      <c r="K17" s="47" t="str">
        <f t="shared" si="5"/>
        <v/>
      </c>
      <c r="N17" s="20" t="s">
        <v>39</v>
      </c>
      <c r="O17" s="38"/>
      <c r="P17" s="109" t="str">
        <f t="shared" si="6"/>
        <v/>
      </c>
      <c r="Q17" s="109" t="str">
        <f t="shared" si="7"/>
        <v/>
      </c>
      <c r="R17" s="19" t="str">
        <f t="shared" si="8"/>
        <v/>
      </c>
      <c r="S17" s="20" t="s">
        <v>40</v>
      </c>
      <c r="T17" s="38"/>
      <c r="U17" s="109" t="str">
        <f t="shared" si="9"/>
        <v/>
      </c>
      <c r="V17" s="109" t="str">
        <f t="shared" si="10"/>
        <v/>
      </c>
      <c r="W17" s="19" t="str">
        <f t="shared" si="11"/>
        <v/>
      </c>
    </row>
    <row r="18" spans="1:23" s="5" customFormat="1" ht="22.5" customHeight="1" x14ac:dyDescent="0.15">
      <c r="B18" s="236"/>
      <c r="C18" s="44"/>
      <c r="D18" s="108" t="str">
        <f t="shared" si="0"/>
        <v/>
      </c>
      <c r="E18" s="116" t="str">
        <f t="shared" si="1"/>
        <v/>
      </c>
      <c r="F18" s="34" t="str">
        <f t="shared" si="2"/>
        <v/>
      </c>
      <c r="G18" s="236"/>
      <c r="H18" s="44"/>
      <c r="I18" s="108" t="str">
        <f t="shared" si="3"/>
        <v/>
      </c>
      <c r="J18" s="116" t="str">
        <f t="shared" si="4"/>
        <v/>
      </c>
      <c r="K18" s="34" t="str">
        <f t="shared" si="5"/>
        <v/>
      </c>
      <c r="N18" s="21" t="s">
        <v>41</v>
      </c>
      <c r="O18" s="38"/>
      <c r="P18" s="109" t="str">
        <f t="shared" si="6"/>
        <v/>
      </c>
      <c r="Q18" s="109" t="str">
        <f t="shared" si="7"/>
        <v/>
      </c>
      <c r="R18" s="19" t="str">
        <f t="shared" si="8"/>
        <v/>
      </c>
      <c r="S18" s="21" t="s">
        <v>42</v>
      </c>
      <c r="T18" s="38"/>
      <c r="U18" s="109" t="str">
        <f t="shared" si="9"/>
        <v/>
      </c>
      <c r="V18" s="109" t="str">
        <f t="shared" si="10"/>
        <v/>
      </c>
      <c r="W18" s="19" t="str">
        <f t="shared" si="11"/>
        <v/>
      </c>
    </row>
    <row r="19" spans="1:23" s="5" customFormat="1" ht="22.5" customHeight="1" x14ac:dyDescent="0.15">
      <c r="B19" s="235" t="s">
        <v>43</v>
      </c>
      <c r="C19" s="46"/>
      <c r="D19" s="114" t="str">
        <f t="shared" si="0"/>
        <v/>
      </c>
      <c r="E19" s="115" t="str">
        <f t="shared" si="1"/>
        <v/>
      </c>
      <c r="F19" s="47" t="str">
        <f t="shared" si="2"/>
        <v/>
      </c>
      <c r="G19" s="235" t="s">
        <v>44</v>
      </c>
      <c r="H19" s="46"/>
      <c r="I19" s="114" t="str">
        <f t="shared" si="3"/>
        <v/>
      </c>
      <c r="J19" s="115" t="str">
        <f t="shared" si="4"/>
        <v/>
      </c>
      <c r="K19" s="47" t="str">
        <f t="shared" si="5"/>
        <v/>
      </c>
      <c r="N19" s="20" t="s">
        <v>45</v>
      </c>
      <c r="O19" s="38"/>
      <c r="P19" s="109" t="str">
        <f t="shared" si="6"/>
        <v/>
      </c>
      <c r="Q19" s="109" t="str">
        <f t="shared" si="7"/>
        <v/>
      </c>
      <c r="R19" s="19" t="str">
        <f t="shared" si="8"/>
        <v/>
      </c>
      <c r="S19" s="20" t="s">
        <v>46</v>
      </c>
      <c r="T19" s="38"/>
      <c r="U19" s="109" t="str">
        <f t="shared" si="9"/>
        <v/>
      </c>
      <c r="V19" s="109" t="str">
        <f t="shared" si="10"/>
        <v/>
      </c>
      <c r="W19" s="19" t="str">
        <f t="shared" si="11"/>
        <v/>
      </c>
    </row>
    <row r="20" spans="1:23" s="5" customFormat="1" ht="22.5" customHeight="1" x14ac:dyDescent="0.15">
      <c r="B20" s="236"/>
      <c r="C20" s="44"/>
      <c r="D20" s="108" t="str">
        <f t="shared" si="0"/>
        <v/>
      </c>
      <c r="E20" s="116" t="str">
        <f t="shared" si="1"/>
        <v/>
      </c>
      <c r="F20" s="34" t="str">
        <f t="shared" si="2"/>
        <v/>
      </c>
      <c r="G20" s="236"/>
      <c r="H20" s="44"/>
      <c r="I20" s="108" t="str">
        <f t="shared" si="3"/>
        <v/>
      </c>
      <c r="J20" s="116" t="str">
        <f t="shared" si="4"/>
        <v/>
      </c>
      <c r="K20" s="34" t="str">
        <f t="shared" si="5"/>
        <v/>
      </c>
      <c r="N20" s="21" t="s">
        <v>47</v>
      </c>
      <c r="O20" s="38"/>
      <c r="P20" s="109" t="str">
        <f t="shared" si="6"/>
        <v/>
      </c>
      <c r="Q20" s="109" t="str">
        <f t="shared" si="7"/>
        <v/>
      </c>
      <c r="R20" s="19" t="str">
        <f t="shared" si="8"/>
        <v/>
      </c>
      <c r="S20" s="21" t="s">
        <v>48</v>
      </c>
      <c r="T20" s="38"/>
      <c r="U20" s="109" t="str">
        <f t="shared" si="9"/>
        <v/>
      </c>
      <c r="V20" s="109" t="str">
        <f t="shared" si="10"/>
        <v/>
      </c>
      <c r="W20" s="19" t="str">
        <f t="shared" si="11"/>
        <v/>
      </c>
    </row>
    <row r="21" spans="1:23" s="5" customFormat="1" ht="22.5" customHeight="1" x14ac:dyDescent="0.15">
      <c r="B21" s="235" t="s">
        <v>49</v>
      </c>
      <c r="C21" s="46"/>
      <c r="D21" s="114" t="str">
        <f t="shared" si="0"/>
        <v/>
      </c>
      <c r="E21" s="115" t="str">
        <f t="shared" si="1"/>
        <v/>
      </c>
      <c r="F21" s="47" t="str">
        <f t="shared" si="2"/>
        <v/>
      </c>
      <c r="G21" s="235" t="s">
        <v>50</v>
      </c>
      <c r="H21" s="46"/>
      <c r="I21" s="114" t="str">
        <f t="shared" si="3"/>
        <v/>
      </c>
      <c r="J21" s="115" t="str">
        <f t="shared" si="4"/>
        <v/>
      </c>
      <c r="K21" s="47" t="str">
        <f t="shared" si="5"/>
        <v/>
      </c>
      <c r="N21" s="20" t="s">
        <v>51</v>
      </c>
      <c r="O21" s="38"/>
      <c r="P21" s="109" t="str">
        <f t="shared" si="6"/>
        <v/>
      </c>
      <c r="Q21" s="109" t="str">
        <f t="shared" si="7"/>
        <v/>
      </c>
      <c r="R21" s="19" t="str">
        <f t="shared" si="8"/>
        <v/>
      </c>
      <c r="S21" s="20" t="s">
        <v>52</v>
      </c>
      <c r="T21" s="38"/>
      <c r="U21" s="109" t="str">
        <f t="shared" si="9"/>
        <v/>
      </c>
      <c r="V21" s="109" t="str">
        <f t="shared" si="10"/>
        <v/>
      </c>
      <c r="W21" s="19" t="str">
        <f t="shared" si="11"/>
        <v/>
      </c>
    </row>
    <row r="22" spans="1:23" s="5" customFormat="1" ht="22.5" customHeight="1" x14ac:dyDescent="0.15">
      <c r="B22" s="236"/>
      <c r="C22" s="44"/>
      <c r="D22" s="108" t="str">
        <f t="shared" si="0"/>
        <v/>
      </c>
      <c r="E22" s="116" t="str">
        <f t="shared" si="1"/>
        <v/>
      </c>
      <c r="F22" s="34" t="str">
        <f t="shared" si="2"/>
        <v/>
      </c>
      <c r="G22" s="236"/>
      <c r="H22" s="44"/>
      <c r="I22" s="108" t="str">
        <f t="shared" si="3"/>
        <v/>
      </c>
      <c r="J22" s="116" t="str">
        <f t="shared" si="4"/>
        <v/>
      </c>
      <c r="K22" s="34" t="str">
        <f t="shared" si="5"/>
        <v/>
      </c>
      <c r="N22" s="21" t="s">
        <v>53</v>
      </c>
      <c r="O22" s="38"/>
      <c r="P22" s="109" t="str">
        <f t="shared" si="6"/>
        <v/>
      </c>
      <c r="Q22" s="109" t="str">
        <f t="shared" si="7"/>
        <v/>
      </c>
      <c r="R22" s="19" t="str">
        <f t="shared" si="8"/>
        <v/>
      </c>
      <c r="S22" s="21" t="s">
        <v>54</v>
      </c>
      <c r="T22" s="38"/>
      <c r="U22" s="109" t="str">
        <f t="shared" si="9"/>
        <v/>
      </c>
      <c r="V22" s="109" t="str">
        <f t="shared" si="10"/>
        <v/>
      </c>
      <c r="W22" s="19" t="str">
        <f t="shared" si="11"/>
        <v/>
      </c>
    </row>
    <row r="23" spans="1:23" s="5" customFormat="1" ht="22.5" customHeight="1" x14ac:dyDescent="0.15">
      <c r="B23" s="235" t="s">
        <v>55</v>
      </c>
      <c r="C23" s="46"/>
      <c r="D23" s="114" t="str">
        <f t="shared" si="0"/>
        <v/>
      </c>
      <c r="E23" s="115" t="str">
        <f t="shared" si="1"/>
        <v/>
      </c>
      <c r="F23" s="47" t="str">
        <f t="shared" si="2"/>
        <v/>
      </c>
      <c r="G23" s="235" t="s">
        <v>56</v>
      </c>
      <c r="H23" s="46"/>
      <c r="I23" s="114" t="str">
        <f t="shared" si="3"/>
        <v/>
      </c>
      <c r="J23" s="115" t="str">
        <f t="shared" si="4"/>
        <v/>
      </c>
      <c r="K23" s="47" t="str">
        <f t="shared" si="5"/>
        <v/>
      </c>
      <c r="N23" s="20" t="s">
        <v>57</v>
      </c>
      <c r="O23" s="38"/>
      <c r="P23" s="109" t="str">
        <f t="shared" si="6"/>
        <v/>
      </c>
      <c r="Q23" s="109" t="str">
        <f t="shared" si="7"/>
        <v/>
      </c>
      <c r="R23" s="19" t="str">
        <f t="shared" si="8"/>
        <v/>
      </c>
      <c r="S23" s="20" t="s">
        <v>58</v>
      </c>
      <c r="T23" s="38"/>
      <c r="U23" s="109" t="str">
        <f t="shared" si="9"/>
        <v/>
      </c>
      <c r="V23" s="109" t="str">
        <f t="shared" si="10"/>
        <v/>
      </c>
      <c r="W23" s="19" t="str">
        <f t="shared" si="11"/>
        <v/>
      </c>
    </row>
    <row r="24" spans="1:23" s="5" customFormat="1" ht="22.5" customHeight="1" x14ac:dyDescent="0.15">
      <c r="B24" s="236"/>
      <c r="C24" s="44"/>
      <c r="D24" s="108" t="str">
        <f t="shared" si="0"/>
        <v/>
      </c>
      <c r="E24" s="116" t="str">
        <f t="shared" si="1"/>
        <v/>
      </c>
      <c r="F24" s="34" t="str">
        <f t="shared" si="2"/>
        <v/>
      </c>
      <c r="G24" s="236"/>
      <c r="H24" s="44"/>
      <c r="I24" s="108" t="str">
        <f t="shared" si="3"/>
        <v/>
      </c>
      <c r="J24" s="116" t="str">
        <f t="shared" si="4"/>
        <v/>
      </c>
      <c r="K24" s="34" t="str">
        <f t="shared" si="5"/>
        <v/>
      </c>
      <c r="N24" s="21" t="s">
        <v>59</v>
      </c>
      <c r="O24" s="38"/>
      <c r="P24" s="109" t="str">
        <f t="shared" si="6"/>
        <v/>
      </c>
      <c r="Q24" s="109" t="str">
        <f t="shared" si="7"/>
        <v/>
      </c>
      <c r="R24" s="19" t="str">
        <f t="shared" si="8"/>
        <v/>
      </c>
      <c r="S24" s="21" t="s">
        <v>60</v>
      </c>
      <c r="T24" s="38"/>
      <c r="U24" s="109" t="str">
        <f t="shared" si="9"/>
        <v/>
      </c>
      <c r="V24" s="109" t="str">
        <f t="shared" si="10"/>
        <v/>
      </c>
      <c r="W24" s="19" t="str">
        <f t="shared" si="11"/>
        <v/>
      </c>
    </row>
    <row r="25" spans="1:23" s="5" customFormat="1" ht="22.5" customHeight="1" x14ac:dyDescent="0.15">
      <c r="B25" s="235" t="s">
        <v>61</v>
      </c>
      <c r="C25" s="46"/>
      <c r="D25" s="114" t="str">
        <f t="shared" si="0"/>
        <v/>
      </c>
      <c r="E25" s="115" t="str">
        <f t="shared" si="1"/>
        <v/>
      </c>
      <c r="F25" s="47" t="str">
        <f t="shared" si="2"/>
        <v/>
      </c>
      <c r="G25" s="235" t="s">
        <v>62</v>
      </c>
      <c r="H25" s="46"/>
      <c r="I25" s="114" t="str">
        <f t="shared" si="3"/>
        <v/>
      </c>
      <c r="J25" s="115" t="str">
        <f t="shared" si="4"/>
        <v/>
      </c>
      <c r="K25" s="47" t="str">
        <f t="shared" si="5"/>
        <v/>
      </c>
      <c r="N25" s="20" t="s">
        <v>63</v>
      </c>
      <c r="O25" s="38"/>
      <c r="P25" s="109" t="str">
        <f t="shared" si="6"/>
        <v/>
      </c>
      <c r="Q25" s="109" t="str">
        <f t="shared" si="7"/>
        <v/>
      </c>
      <c r="R25" s="19" t="str">
        <f t="shared" si="8"/>
        <v/>
      </c>
      <c r="S25" s="20" t="s">
        <v>64</v>
      </c>
      <c r="T25" s="38"/>
      <c r="U25" s="109" t="str">
        <f t="shared" si="9"/>
        <v/>
      </c>
      <c r="V25" s="109" t="str">
        <f t="shared" si="10"/>
        <v/>
      </c>
      <c r="W25" s="19" t="str">
        <f t="shared" si="11"/>
        <v/>
      </c>
    </row>
    <row r="26" spans="1:23" s="5" customFormat="1" ht="22.5" customHeight="1" thickBot="1" x14ac:dyDescent="0.2">
      <c r="B26" s="240"/>
      <c r="C26" s="48"/>
      <c r="D26" s="110" t="str">
        <f t="shared" si="0"/>
        <v/>
      </c>
      <c r="E26" s="117" t="str">
        <f t="shared" si="1"/>
        <v/>
      </c>
      <c r="F26" s="49" t="str">
        <f t="shared" si="2"/>
        <v/>
      </c>
      <c r="G26" s="240"/>
      <c r="H26" s="48"/>
      <c r="I26" s="110" t="str">
        <f t="shared" si="3"/>
        <v/>
      </c>
      <c r="J26" s="117" t="str">
        <f t="shared" si="4"/>
        <v/>
      </c>
      <c r="K26" s="49" t="str">
        <f t="shared" si="5"/>
        <v/>
      </c>
      <c r="N26" s="23" t="s">
        <v>65</v>
      </c>
      <c r="O26" s="39"/>
      <c r="P26" s="111" t="str">
        <f t="shared" si="6"/>
        <v/>
      </c>
      <c r="Q26" s="111" t="str">
        <f t="shared" si="7"/>
        <v/>
      </c>
      <c r="R26" s="22" t="str">
        <f t="shared" si="8"/>
        <v/>
      </c>
      <c r="S26" s="23" t="s">
        <v>66</v>
      </c>
      <c r="T26" s="39"/>
      <c r="U26" s="111" t="str">
        <f t="shared" si="9"/>
        <v/>
      </c>
      <c r="V26" s="111" t="str">
        <f t="shared" si="10"/>
        <v/>
      </c>
      <c r="W26" s="22" t="str">
        <f t="shared" si="11"/>
        <v/>
      </c>
    </row>
    <row r="27" spans="1:23" s="5" customFormat="1" ht="22.5" customHeight="1" x14ac:dyDescent="0.15">
      <c r="B27" s="5" t="s">
        <v>194</v>
      </c>
      <c r="D27" s="10"/>
      <c r="E27" s="11"/>
      <c r="I27" s="10"/>
      <c r="J27" s="11"/>
      <c r="N27" s="5" t="s">
        <v>194</v>
      </c>
      <c r="P27" s="10"/>
      <c r="Q27" s="11"/>
      <c r="U27" s="10"/>
      <c r="V27" s="11"/>
    </row>
    <row r="28" spans="1:23" s="5" customFormat="1" ht="22.5" customHeight="1" x14ac:dyDescent="0.15">
      <c r="D28" s="10"/>
      <c r="E28" s="11"/>
      <c r="I28" s="10"/>
      <c r="J28" s="11"/>
      <c r="P28" s="10"/>
      <c r="Q28" s="11"/>
      <c r="U28" s="10"/>
      <c r="V28" s="11"/>
    </row>
    <row r="29" spans="1:23" s="5" customFormat="1" ht="22.5" customHeight="1" x14ac:dyDescent="0.15">
      <c r="A29" s="33" t="s">
        <v>135</v>
      </c>
      <c r="B29" s="33"/>
      <c r="C29" s="33"/>
      <c r="D29" s="215" t="str">
        <f>IF(佐世保登録名簿!F4="","",佐世保登録名簿!F4)</f>
        <v/>
      </c>
      <c r="E29" s="215"/>
      <c r="F29" s="215"/>
      <c r="H29" s="45" t="s">
        <v>136</v>
      </c>
      <c r="I29" s="33"/>
      <c r="J29" s="231">
        <f>佐世保登録名簿!G5</f>
        <v>0</v>
      </c>
      <c r="K29" s="231"/>
      <c r="M29" s="33" t="s">
        <v>135</v>
      </c>
      <c r="N29" s="33"/>
      <c r="O29" s="33"/>
      <c r="P29" s="215" t="str">
        <f>IF(D29="","",D29)</f>
        <v/>
      </c>
      <c r="Q29" s="215"/>
      <c r="R29" s="215"/>
      <c r="T29" s="45" t="str">
        <f>H29</f>
        <v>緊急連絡先 ：</v>
      </c>
      <c r="U29" s="33"/>
      <c r="V29" s="214">
        <f>IF(J29="","",J29)</f>
        <v>0</v>
      </c>
      <c r="W29" s="214"/>
    </row>
    <row r="30" spans="1:23" s="5" customFormat="1" ht="22.5" customHeight="1" x14ac:dyDescent="0.15">
      <c r="D30" s="10"/>
      <c r="E30" s="11"/>
      <c r="I30" s="10"/>
      <c r="J30" s="11"/>
      <c r="P30" s="10"/>
      <c r="Q30" s="11"/>
      <c r="U30" s="10"/>
      <c r="V30" s="11"/>
    </row>
    <row r="31" spans="1:23" s="5" customFormat="1" ht="22.5" customHeight="1" x14ac:dyDescent="0.15">
      <c r="A31" s="212" t="s">
        <v>70</v>
      </c>
      <c r="B31" s="212"/>
      <c r="D31" s="10"/>
      <c r="E31" s="11"/>
      <c r="I31" s="10"/>
      <c r="J31" s="11"/>
      <c r="M31" s="212" t="s">
        <v>70</v>
      </c>
      <c r="N31" s="212"/>
      <c r="P31" s="10"/>
      <c r="Q31" s="11"/>
      <c r="U31" s="10"/>
      <c r="V31" s="11"/>
    </row>
    <row r="32" spans="1:23" s="5" customFormat="1" ht="22.5" customHeight="1" x14ac:dyDescent="0.15">
      <c r="B32" s="216" t="s">
        <v>191</v>
      </c>
      <c r="C32" s="216"/>
      <c r="D32" s="24">
        <f>IF(SUM(C7:C26,H7:H26)=0,0,COUNTA(C7:C26,H7:H26)/2)</f>
        <v>0</v>
      </c>
      <c r="E32" s="10" t="s">
        <v>169</v>
      </c>
      <c r="F32" s="212" t="str">
        <f>IF(D32=0,"",D32*2600)</f>
        <v/>
      </c>
      <c r="G32" s="212"/>
      <c r="H32" s="5" t="s">
        <v>71</v>
      </c>
      <c r="I32" s="213"/>
      <c r="J32" s="213"/>
      <c r="K32" s="213"/>
      <c r="M32" s="10"/>
      <c r="N32" s="216" t="s">
        <v>191</v>
      </c>
      <c r="O32" s="216"/>
      <c r="P32" s="24">
        <f>IF(SUM(C7:C26,H7:H26)=0,0,COUNTA(C7:C26,H7:H26)/2)</f>
        <v>0</v>
      </c>
      <c r="Q32" s="10" t="s">
        <v>169</v>
      </c>
      <c r="R32" s="212" t="str">
        <f>IF(P32=0,"",P32*2600)</f>
        <v/>
      </c>
      <c r="S32" s="212"/>
      <c r="T32" s="5" t="s">
        <v>71</v>
      </c>
      <c r="U32" s="213"/>
      <c r="V32" s="213"/>
      <c r="W32" s="213"/>
    </row>
    <row r="33" spans="2:21" s="5" customFormat="1" ht="22.5" customHeight="1" x14ac:dyDescent="0.15">
      <c r="C33" s="10"/>
      <c r="D33" s="11"/>
      <c r="E33" s="10"/>
      <c r="H33" s="10"/>
      <c r="I33" s="11"/>
      <c r="O33" s="10"/>
      <c r="P33" s="11"/>
      <c r="T33" s="10"/>
      <c r="U33" s="11"/>
    </row>
    <row r="34" spans="2:21" s="5" customFormat="1" ht="22.5" customHeight="1" x14ac:dyDescent="0.15">
      <c r="B34" s="216" t="s">
        <v>192</v>
      </c>
      <c r="C34" s="216"/>
      <c r="D34" s="24">
        <f>IF(SUM(O7:O26,T7:T26)=0,0,COUNTA(O7:O26,T7:T26))</f>
        <v>0</v>
      </c>
      <c r="E34" s="10" t="s">
        <v>170</v>
      </c>
      <c r="F34" s="212" t="str">
        <f>IF(D34=0,"",D34*1300)</f>
        <v/>
      </c>
      <c r="G34" s="212"/>
      <c r="H34" s="5" t="s">
        <v>71</v>
      </c>
      <c r="I34" s="213"/>
      <c r="J34" s="213"/>
      <c r="K34" s="213"/>
      <c r="N34" s="216" t="s">
        <v>192</v>
      </c>
      <c r="O34" s="216"/>
      <c r="P34" s="24">
        <f>IF(SUM(O7:O26,T7:T26)=0,0,COUNTA(O7:O26,T7:T26))</f>
        <v>0</v>
      </c>
      <c r="Q34" s="10" t="s">
        <v>170</v>
      </c>
      <c r="R34" s="212" t="str">
        <f>IF(P34=0,"",P34*1300)</f>
        <v/>
      </c>
      <c r="S34" s="212"/>
      <c r="T34" s="5" t="s">
        <v>71</v>
      </c>
    </row>
    <row r="35" spans="2:21" s="5" customFormat="1" ht="22.5" customHeight="1" x14ac:dyDescent="0.15">
      <c r="C35" s="10"/>
      <c r="D35" s="11"/>
      <c r="H35" s="10"/>
      <c r="I35" s="11"/>
    </row>
    <row r="36" spans="2:21" s="5" customFormat="1" ht="22.5" customHeight="1" x14ac:dyDescent="0.15">
      <c r="C36" s="10"/>
      <c r="E36" s="10" t="s">
        <v>10</v>
      </c>
      <c r="F36" s="212" t="str">
        <f>IF(SUM(F32,F34)=0,"",SUM(F32,F34))</f>
        <v/>
      </c>
      <c r="G36" s="212"/>
      <c r="H36" s="5" t="s">
        <v>71</v>
      </c>
      <c r="I36" s="213"/>
      <c r="J36" s="213"/>
      <c r="K36" s="213"/>
      <c r="Q36" s="10" t="s">
        <v>10</v>
      </c>
      <c r="R36" s="212" t="str">
        <f>IF(SUM(R32,R34)=0,"",SUM(R32,R34))</f>
        <v/>
      </c>
      <c r="S36" s="212"/>
      <c r="T36" s="5" t="s">
        <v>71</v>
      </c>
    </row>
    <row r="37" spans="2:21" ht="22.5" customHeight="1" x14ac:dyDescent="0.15"/>
  </sheetData>
  <sheetProtection sheet="1" formatCells="0" selectLockedCells="1"/>
  <protectedRanges>
    <protectedRange sqref="I5:J5" name="範囲5"/>
    <protectedRange sqref="C3" name="範囲1"/>
    <protectedRange sqref="P34" name="範囲12_3"/>
    <protectedRange sqref="D32 P32" name="範囲12_1_1"/>
    <protectedRange sqref="E29" name="範囲10_1_1"/>
    <protectedRange sqref="D5:E5" name="範囲5_1"/>
    <protectedRange sqref="B3" name="範囲1_1"/>
    <protectedRange sqref="C7:C26" name="範囲6_1"/>
    <protectedRange sqref="H7:H26" name="範囲6_2"/>
    <protectedRange sqref="O7:O26" name="範囲8_1"/>
    <protectedRange sqref="T7:T26" name="範囲8_2"/>
  </protectedRanges>
  <mergeCells count="60">
    <mergeCell ref="G13:G14"/>
    <mergeCell ref="B4:C4"/>
    <mergeCell ref="B5:C5"/>
    <mergeCell ref="G4:H4"/>
    <mergeCell ref="G5:H5"/>
    <mergeCell ref="D5:E5"/>
    <mergeCell ref="B21:B22"/>
    <mergeCell ref="B23:B24"/>
    <mergeCell ref="B25:B26"/>
    <mergeCell ref="B7:B8"/>
    <mergeCell ref="B9:B10"/>
    <mergeCell ref="B11:B12"/>
    <mergeCell ref="B13:B14"/>
    <mergeCell ref="U32:W32"/>
    <mergeCell ref="B34:C34"/>
    <mergeCell ref="F34:G34"/>
    <mergeCell ref="I34:K34"/>
    <mergeCell ref="B15:B16"/>
    <mergeCell ref="B17:B18"/>
    <mergeCell ref="A31:B31"/>
    <mergeCell ref="M31:N31"/>
    <mergeCell ref="B32:C32"/>
    <mergeCell ref="F32:G32"/>
    <mergeCell ref="I32:K32"/>
    <mergeCell ref="D29:F29"/>
    <mergeCell ref="J29:K29"/>
    <mergeCell ref="G23:G24"/>
    <mergeCell ref="G25:G26"/>
    <mergeCell ref="B19:B20"/>
    <mergeCell ref="F36:G36"/>
    <mergeCell ref="I36:K36"/>
    <mergeCell ref="N32:O32"/>
    <mergeCell ref="R32:S32"/>
    <mergeCell ref="R36:S36"/>
    <mergeCell ref="N34:O34"/>
    <mergeCell ref="R34:S34"/>
    <mergeCell ref="P29:R29"/>
    <mergeCell ref="V29:W29"/>
    <mergeCell ref="D3:K3"/>
    <mergeCell ref="P3:W3"/>
    <mergeCell ref="G15:G16"/>
    <mergeCell ref="G17:G18"/>
    <mergeCell ref="G19:G20"/>
    <mergeCell ref="G21:G22"/>
    <mergeCell ref="S4:T4"/>
    <mergeCell ref="N5:O5"/>
    <mergeCell ref="S5:T5"/>
    <mergeCell ref="N4:O4"/>
    <mergeCell ref="P4:R4"/>
    <mergeCell ref="G7:G8"/>
    <mergeCell ref="G9:G10"/>
    <mergeCell ref="G11:G12"/>
    <mergeCell ref="U5:V5"/>
    <mergeCell ref="U4:V4"/>
    <mergeCell ref="P5:Q5"/>
    <mergeCell ref="C1:J1"/>
    <mergeCell ref="O1:V1"/>
    <mergeCell ref="I4:J4"/>
    <mergeCell ref="I5:J5"/>
    <mergeCell ref="D4:F4"/>
  </mergeCells>
  <phoneticPr fontId="2"/>
  <dataValidations count="1">
    <dataValidation imeMode="hiragana" allowBlank="1" showInputMessage="1" showErrorMessage="1" sqref="P4 D4:D5 I4:I5" xr:uid="{193CEE19-8574-4E23-B1C7-AB8234E80CE2}"/>
  </dataValidations>
  <printOptions horizontalCentered="1" verticalCentered="1"/>
  <pageMargins left="0.39370078740157483" right="0.39370078740157483" top="0.39370078740157483" bottom="0.39370078740157483" header="0" footer="0"/>
  <pageSetup paperSize="9" orientation="portrait" horizontalDpi="4294967293"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入力説明</vt:lpstr>
      <vt:lpstr>佐世保登録名簿</vt:lpstr>
      <vt:lpstr>ヨネックス杯</vt:lpstr>
      <vt:lpstr>選抜</vt:lpstr>
      <vt:lpstr>学年別</vt:lpstr>
      <vt:lpstr>新春複</vt:lpstr>
      <vt:lpstr>佐世保総合</vt:lpstr>
      <vt:lpstr>総合(一般の部)</vt:lpstr>
      <vt:lpstr>ヨネックス杯!Print_Area</vt:lpstr>
      <vt:lpstr>学年別!Print_Area</vt:lpstr>
      <vt:lpstr>佐世保総合!Print_Area</vt:lpstr>
      <vt:lpstr>佐世保登録名簿!Print_Area</vt:lpstr>
      <vt:lpstr>新春複!Print_Area</vt:lpstr>
      <vt:lpstr>選抜!Print_Area</vt:lpstr>
      <vt:lpstr>入力説明!Print_Area</vt:lpstr>
      <vt:lpstr>学校登録</vt:lpstr>
      <vt:lpstr>学校番号</vt:lpstr>
      <vt:lpstr>高校登録</vt:lpstr>
      <vt:lpstr>高校番号</vt:lpstr>
      <vt:lpstr>略称</vt:lpstr>
    </vt:vector>
  </TitlesOfParts>
  <Company>Unknown 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安楽 照夫</dc:creator>
  <cp:lastModifiedBy>安楽 照夫</cp:lastModifiedBy>
  <cp:lastPrinted>2023-03-07T02:23:09Z</cp:lastPrinted>
  <dcterms:created xsi:type="dcterms:W3CDTF">2004-04-11T03:26:07Z</dcterms:created>
  <dcterms:modified xsi:type="dcterms:W3CDTF">2023-04-03T09:28:05Z</dcterms:modified>
</cp:coreProperties>
</file>